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 defaultThemeVersion="124226"/>
  <bookViews>
    <workbookView xWindow="-60" yWindow="-45" windowWidth="19170" windowHeight="12135" tabRatio="897"/>
  </bookViews>
  <sheets>
    <sheet name="Прилож" sheetId="4" r:id="rId1"/>
  </sheets>
  <externalReferences>
    <externalReference r:id="rId2"/>
    <externalReference r:id="rId3"/>
  </externalReferences>
  <definedNames>
    <definedName name="_xlnm.Print_Titles" localSheetId="0">Прилож!$11:$11</definedName>
    <definedName name="мп" localSheetId="0">#REF!</definedName>
    <definedName name="_xlnm.Print_Area" localSheetId="0">Прилож!$A$1:$R$1158</definedName>
    <definedName name="Перечень" localSheetId="0">#REF!</definedName>
    <definedName name="Перечень2" localSheetId="0">#REF!</definedName>
    <definedName name="Перечень3" localSheetId="0">#REF!</definedName>
  </definedNames>
  <calcPr calcId="124519"/>
  <customWorkbookViews>
    <customWorkbookView name="Gorbachev - Личное представление" guid="{9872BAE3-55C4-497B-A21D-C80B61179128}" mergeInterval="0" personalView="1" maximized="1" xWindow="1" yWindow="1" windowWidth="1916" windowHeight="859" tabRatio="897" activeSheetId="1"/>
  </customWorkbookViews>
  <fileRecoveryPr autoRecover="0"/>
</workbook>
</file>

<file path=xl/calcChain.xml><?xml version="1.0" encoding="utf-8"?>
<calcChain xmlns="http://schemas.openxmlformats.org/spreadsheetml/2006/main">
  <c r="H12" i="4"/>
  <c r="I12"/>
  <c r="J12"/>
  <c r="N12"/>
  <c r="M12"/>
  <c r="L12"/>
  <c r="K406" l="1"/>
  <c r="P406" s="1"/>
  <c r="O370"/>
  <c r="N370"/>
  <c r="M370"/>
  <c r="L370"/>
  <c r="J370"/>
  <c r="I370"/>
  <c r="H370"/>
  <c r="P372"/>
  <c r="K372"/>
  <c r="K298"/>
  <c r="P298" s="1"/>
  <c r="O198"/>
  <c r="N198"/>
  <c r="M198"/>
  <c r="L198"/>
  <c r="J198"/>
  <c r="I198"/>
  <c r="H198"/>
  <c r="K200"/>
  <c r="P200" s="1"/>
  <c r="K188"/>
  <c r="P188" s="1"/>
  <c r="K326" l="1"/>
  <c r="P326" s="1"/>
  <c r="K815"/>
  <c r="P815" s="1"/>
  <c r="K409" l="1"/>
  <c r="P409" s="1"/>
  <c r="K786" l="1"/>
  <c r="P786" s="1"/>
  <c r="K784"/>
  <c r="P784" s="1"/>
  <c r="K804" l="1"/>
  <c r="P804" s="1"/>
  <c r="N1082" l="1"/>
  <c r="M1082"/>
  <c r="L1082"/>
  <c r="O1082"/>
  <c r="P1084"/>
  <c r="K1084"/>
  <c r="K126"/>
  <c r="P126" s="1"/>
  <c r="K1120" l="1"/>
  <c r="P1120" s="1"/>
  <c r="K823"/>
  <c r="P823" s="1"/>
  <c r="K388" l="1"/>
  <c r="P388" s="1"/>
  <c r="K559" l="1"/>
  <c r="K58"/>
  <c r="P58" s="1"/>
  <c r="K562"/>
  <c r="P562" s="1"/>
  <c r="K602" l="1"/>
  <c r="N441" l="1"/>
  <c r="M441"/>
  <c r="L441"/>
  <c r="O441"/>
  <c r="K443"/>
  <c r="P443" s="1"/>
  <c r="K23"/>
  <c r="P23"/>
  <c r="K24"/>
  <c r="P24" s="1"/>
  <c r="S24"/>
  <c r="K25"/>
  <c r="P25" s="1"/>
  <c r="K26"/>
  <c r="P26" s="1"/>
  <c r="K27"/>
  <c r="P27" s="1"/>
  <c r="K28"/>
  <c r="P28" s="1"/>
  <c r="K29"/>
  <c r="P29" s="1"/>
  <c r="K30"/>
  <c r="P30" s="1"/>
  <c r="K31"/>
  <c r="P31" s="1"/>
  <c r="K32"/>
  <c r="P32" s="1"/>
  <c r="K33"/>
  <c r="P33" s="1"/>
  <c r="K34"/>
  <c r="P34" s="1"/>
  <c r="K35"/>
  <c r="P35" s="1"/>
  <c r="K36"/>
  <c r="P36" s="1"/>
  <c r="K37"/>
  <c r="P37" s="1"/>
  <c r="K38"/>
  <c r="P38" s="1"/>
  <c r="K39"/>
  <c r="P39" s="1"/>
  <c r="K40"/>
  <c r="P40" s="1"/>
  <c r="K41"/>
  <c r="P41" s="1"/>
  <c r="K43"/>
  <c r="P43" s="1"/>
  <c r="K44"/>
  <c r="P44" s="1"/>
  <c r="K45"/>
  <c r="P45" s="1"/>
  <c r="K46"/>
  <c r="P46" s="1"/>
  <c r="K47"/>
  <c r="P47" s="1"/>
  <c r="K48"/>
  <c r="P48" s="1"/>
  <c r="K49"/>
  <c r="P49" s="1"/>
  <c r="K50"/>
  <c r="P50" s="1"/>
  <c r="K51"/>
  <c r="P51" s="1"/>
  <c r="K52"/>
  <c r="P52" s="1"/>
  <c r="K53"/>
  <c r="P53" s="1"/>
  <c r="K54"/>
  <c r="P54" s="1"/>
  <c r="K55"/>
  <c r="P55" s="1"/>
  <c r="K56"/>
  <c r="P56" s="1"/>
  <c r="K57"/>
  <c r="P57" s="1"/>
  <c r="K59"/>
  <c r="P59" s="1"/>
  <c r="K60"/>
  <c r="P60" s="1"/>
  <c r="K61"/>
  <c r="P61" s="1"/>
  <c r="K62"/>
  <c r="P62" s="1"/>
  <c r="K63"/>
  <c r="P63" s="1"/>
  <c r="K64"/>
  <c r="P64" s="1"/>
  <c r="K65"/>
  <c r="P65" s="1"/>
  <c r="K66"/>
  <c r="P66" s="1"/>
  <c r="K67"/>
  <c r="P67" s="1"/>
  <c r="K68"/>
  <c r="P68" s="1"/>
  <c r="K69"/>
  <c r="P69" s="1"/>
  <c r="K70"/>
  <c r="P70" s="1"/>
  <c r="K71"/>
  <c r="P71" s="1"/>
  <c r="K72"/>
  <c r="P72" s="1"/>
  <c r="K73"/>
  <c r="P73" s="1"/>
  <c r="K74"/>
  <c r="P74" s="1"/>
  <c r="K75"/>
  <c r="P75" s="1"/>
  <c r="K76"/>
  <c r="P76" s="1"/>
  <c r="K77"/>
  <c r="P77" s="1"/>
  <c r="K1075" l="1"/>
  <c r="P1075" s="1"/>
  <c r="K549" l="1"/>
  <c r="P549" s="1"/>
  <c r="K545"/>
  <c r="P545" s="1"/>
  <c r="K672"/>
  <c r="P672" s="1"/>
  <c r="K565"/>
  <c r="P565" s="1"/>
  <c r="K491"/>
  <c r="P491" s="1"/>
  <c r="K399"/>
  <c r="P399" s="1"/>
  <c r="K329"/>
  <c r="P329" s="1"/>
  <c r="K327"/>
  <c r="P327" s="1"/>
  <c r="K86"/>
  <c r="P86" s="1"/>
  <c r="K614"/>
  <c r="P614" s="1"/>
  <c r="K952"/>
  <c r="P952" s="1"/>
  <c r="K948"/>
  <c r="P948" s="1"/>
  <c r="K879" l="1"/>
  <c r="P879" s="1"/>
  <c r="K644"/>
  <c r="P644" s="1"/>
  <c r="K939"/>
  <c r="P939" s="1"/>
  <c r="K950"/>
  <c r="P950" s="1"/>
  <c r="K498"/>
  <c r="P498" s="1"/>
  <c r="K749"/>
  <c r="P749" s="1"/>
  <c r="K637"/>
  <c r="P637" s="1"/>
  <c r="K919"/>
  <c r="P919" s="1"/>
  <c r="K920"/>
  <c r="K810"/>
  <c r="P810" s="1"/>
  <c r="K841"/>
  <c r="P841" s="1"/>
  <c r="K976" l="1"/>
  <c r="P976" s="1"/>
  <c r="K898" l="1"/>
  <c r="P898" s="1"/>
  <c r="K895"/>
  <c r="P895" s="1"/>
  <c r="K865"/>
  <c r="P865" s="1"/>
  <c r="K666"/>
  <c r="P666" s="1"/>
  <c r="K594"/>
  <c r="P594" s="1"/>
  <c r="K591"/>
  <c r="P591" s="1"/>
  <c r="K596"/>
  <c r="P596" s="1"/>
  <c r="K424"/>
  <c r="P424" s="1"/>
  <c r="K392"/>
  <c r="P392" s="1"/>
  <c r="K381"/>
  <c r="P381" s="1"/>
  <c r="K927" l="1"/>
  <c r="P927" s="1"/>
  <c r="K795"/>
  <c r="P795" s="1"/>
  <c r="K675" l="1"/>
  <c r="P675" s="1"/>
  <c r="K742"/>
  <c r="P742" s="1"/>
  <c r="S449"/>
  <c r="S1103" l="1"/>
  <c r="S1100"/>
  <c r="S1091"/>
  <c r="S1088"/>
  <c r="S1085"/>
  <c r="S1077"/>
  <c r="S1070"/>
  <c r="S1057"/>
  <c r="S1048"/>
  <c r="S1035"/>
  <c r="S1022"/>
  <c r="S1008"/>
  <c r="S999"/>
  <c r="S442"/>
  <c r="S423"/>
  <c r="S419"/>
  <c r="S376"/>
  <c r="S350"/>
  <c r="S324"/>
  <c r="S319"/>
  <c r="S264"/>
  <c r="S261"/>
  <c r="S256"/>
  <c r="S247"/>
  <c r="S236"/>
  <c r="S229"/>
  <c r="S223"/>
  <c r="S215"/>
  <c r="S211"/>
  <c r="S201"/>
  <c r="S182"/>
  <c r="S179"/>
  <c r="S152"/>
  <c r="S139"/>
  <c r="S123"/>
  <c r="S108"/>
  <c r="O1155"/>
  <c r="O1151"/>
  <c r="O1146"/>
  <c r="O1102"/>
  <c r="O1095"/>
  <c r="O1090"/>
  <c r="O1087"/>
  <c r="O1072"/>
  <c r="O1067"/>
  <c r="O1053"/>
  <c r="O1047"/>
  <c r="O1030"/>
  <c r="O1021"/>
  <c r="O1012"/>
  <c r="O1005"/>
  <c r="O998"/>
  <c r="O437"/>
  <c r="O430"/>
  <c r="O426"/>
  <c r="O418"/>
  <c r="O375"/>
  <c r="O347"/>
  <c r="O323"/>
  <c r="O318"/>
  <c r="O263"/>
  <c r="O255"/>
  <c r="O241"/>
  <c r="O231"/>
  <c r="O225"/>
  <c r="O214"/>
  <c r="N210"/>
  <c r="M210"/>
  <c r="L210"/>
  <c r="O210"/>
  <c r="O195"/>
  <c r="O191"/>
  <c r="O181"/>
  <c r="O178"/>
  <c r="O174"/>
  <c r="O167"/>
  <c r="O163"/>
  <c r="O146"/>
  <c r="O119"/>
  <c r="O114"/>
  <c r="O105"/>
  <c r="O93"/>
  <c r="O14"/>
  <c r="K820" l="1"/>
  <c r="P820" s="1"/>
  <c r="K753" l="1"/>
  <c r="P753" s="1"/>
  <c r="K704"/>
  <c r="P704" s="1"/>
  <c r="K702"/>
  <c r="P702" s="1"/>
  <c r="K685"/>
  <c r="P685" s="1"/>
  <c r="K607"/>
  <c r="P607" s="1"/>
  <c r="P602"/>
  <c r="K212"/>
  <c r="P212" s="1"/>
  <c r="K1114"/>
  <c r="P1114" s="1"/>
  <c r="K807"/>
  <c r="P807" s="1"/>
  <c r="K463"/>
  <c r="P463" s="1"/>
  <c r="K461"/>
  <c r="P461" s="1"/>
  <c r="K459"/>
  <c r="P459" s="1"/>
  <c r="K890"/>
  <c r="P890" s="1"/>
  <c r="K384" l="1"/>
  <c r="P384" s="1"/>
  <c r="K1144"/>
  <c r="P1144" s="1"/>
  <c r="P791"/>
  <c r="K791"/>
  <c r="P739"/>
  <c r="K739"/>
  <c r="N1146" l="1"/>
  <c r="M1146"/>
  <c r="L1146"/>
  <c r="K1147"/>
  <c r="P1147" s="1"/>
  <c r="K1149"/>
  <c r="P1149" s="1"/>
  <c r="K535" l="1"/>
  <c r="P535" s="1"/>
  <c r="K729" l="1"/>
  <c r="P729" s="1"/>
  <c r="N181"/>
  <c r="M181"/>
  <c r="L181"/>
  <c r="J181"/>
  <c r="I181"/>
  <c r="H181"/>
  <c r="K189"/>
  <c r="P189" s="1"/>
  <c r="N22"/>
  <c r="M22"/>
  <c r="L22"/>
  <c r="J22"/>
  <c r="I22"/>
  <c r="H22"/>
  <c r="K338"/>
  <c r="P338" s="1"/>
  <c r="K170"/>
  <c r="N167"/>
  <c r="M167"/>
  <c r="L167"/>
  <c r="K169"/>
  <c r="P169" s="1"/>
  <c r="P170" l="1"/>
  <c r="K983"/>
  <c r="P983" s="1"/>
  <c r="N1155" l="1"/>
  <c r="M1155"/>
  <c r="L1155"/>
  <c r="J1155"/>
  <c r="I1155"/>
  <c r="H1155"/>
  <c r="N1151"/>
  <c r="M1151"/>
  <c r="L1151"/>
  <c r="J1151"/>
  <c r="I1151"/>
  <c r="H1151"/>
  <c r="J1146"/>
  <c r="I1146"/>
  <c r="H1146"/>
  <c r="N1102"/>
  <c r="M1102"/>
  <c r="L1102"/>
  <c r="J1102"/>
  <c r="I1102"/>
  <c r="H1102"/>
  <c r="N1099"/>
  <c r="M1099"/>
  <c r="L1099"/>
  <c r="J1099"/>
  <c r="I1099"/>
  <c r="H1099"/>
  <c r="O1099"/>
  <c r="N1095"/>
  <c r="M1095"/>
  <c r="L1095"/>
  <c r="J1095"/>
  <c r="I1095"/>
  <c r="H1095"/>
  <c r="N1090"/>
  <c r="M1090"/>
  <c r="L1090"/>
  <c r="J1090"/>
  <c r="I1090"/>
  <c r="H1090"/>
  <c r="N1087"/>
  <c r="M1087"/>
  <c r="L1087"/>
  <c r="J1087"/>
  <c r="I1087"/>
  <c r="H1087"/>
  <c r="J1082"/>
  <c r="I1082"/>
  <c r="H1082"/>
  <c r="N1072"/>
  <c r="M1072"/>
  <c r="L1072"/>
  <c r="J1072"/>
  <c r="I1072"/>
  <c r="H1072"/>
  <c r="N1067"/>
  <c r="M1067"/>
  <c r="L1067"/>
  <c r="J1067"/>
  <c r="I1067"/>
  <c r="H1067"/>
  <c r="N1064"/>
  <c r="M1064"/>
  <c r="L1064"/>
  <c r="J1064"/>
  <c r="I1064"/>
  <c r="H1064"/>
  <c r="O1064"/>
  <c r="N1061"/>
  <c r="M1061"/>
  <c r="L1061"/>
  <c r="J1061"/>
  <c r="I1061"/>
  <c r="H1061"/>
  <c r="O1061"/>
  <c r="N1053"/>
  <c r="M1053"/>
  <c r="L1053"/>
  <c r="J1053"/>
  <c r="I1053"/>
  <c r="H1053"/>
  <c r="N1047"/>
  <c r="M1047"/>
  <c r="L1047"/>
  <c r="J1047"/>
  <c r="I1047"/>
  <c r="H1047"/>
  <c r="N1030"/>
  <c r="M1030"/>
  <c r="L1030"/>
  <c r="J1030"/>
  <c r="I1030"/>
  <c r="H1030"/>
  <c r="N1021"/>
  <c r="M1021"/>
  <c r="L1021"/>
  <c r="J1021"/>
  <c r="I1021"/>
  <c r="H1021"/>
  <c r="N1018"/>
  <c r="M1018"/>
  <c r="L1018"/>
  <c r="J1018"/>
  <c r="I1018"/>
  <c r="H1018"/>
  <c r="O1018"/>
  <c r="N1015"/>
  <c r="M1015"/>
  <c r="L1015"/>
  <c r="J1015"/>
  <c r="I1015"/>
  <c r="H1015"/>
  <c r="O1015"/>
  <c r="N1012"/>
  <c r="M1012"/>
  <c r="L1012"/>
  <c r="J1012"/>
  <c r="I1012"/>
  <c r="H1012"/>
  <c r="N1005"/>
  <c r="M1005"/>
  <c r="L1005"/>
  <c r="J1005"/>
  <c r="I1005"/>
  <c r="H1005"/>
  <c r="N998"/>
  <c r="M998"/>
  <c r="L998"/>
  <c r="J998"/>
  <c r="I998"/>
  <c r="H998"/>
  <c r="N445"/>
  <c r="M445"/>
  <c r="L445"/>
  <c r="J445"/>
  <c r="I445"/>
  <c r="H445"/>
  <c r="J441"/>
  <c r="I441"/>
  <c r="H441"/>
  <c r="N437"/>
  <c r="M437"/>
  <c r="L437"/>
  <c r="J437"/>
  <c r="I437"/>
  <c r="H437"/>
  <c r="N434"/>
  <c r="M434"/>
  <c r="L434"/>
  <c r="J434"/>
  <c r="I434"/>
  <c r="H434"/>
  <c r="O434"/>
  <c r="N430"/>
  <c r="M430"/>
  <c r="L430"/>
  <c r="J430"/>
  <c r="I430"/>
  <c r="H430"/>
  <c r="N426"/>
  <c r="M426"/>
  <c r="L426"/>
  <c r="J426"/>
  <c r="I426"/>
  <c r="H426"/>
  <c r="N422"/>
  <c r="M422"/>
  <c r="L422"/>
  <c r="J422"/>
  <c r="I422"/>
  <c r="H422"/>
  <c r="O422"/>
  <c r="N418"/>
  <c r="M418"/>
  <c r="L418"/>
  <c r="J418"/>
  <c r="I418"/>
  <c r="H418"/>
  <c r="N375"/>
  <c r="M375"/>
  <c r="L375"/>
  <c r="I375"/>
  <c r="H375"/>
  <c r="N367"/>
  <c r="M367"/>
  <c r="L367"/>
  <c r="J367"/>
  <c r="I367"/>
  <c r="H367"/>
  <c r="O367"/>
  <c r="N347"/>
  <c r="M347"/>
  <c r="L347"/>
  <c r="J347"/>
  <c r="I347"/>
  <c r="H347"/>
  <c r="N323"/>
  <c r="M323"/>
  <c r="L323"/>
  <c r="J323"/>
  <c r="I323"/>
  <c r="H323"/>
  <c r="N318"/>
  <c r="M318"/>
  <c r="L318"/>
  <c r="J318"/>
  <c r="I318"/>
  <c r="H318"/>
  <c r="N263"/>
  <c r="M263"/>
  <c r="L263"/>
  <c r="J263"/>
  <c r="I263"/>
  <c r="H263"/>
  <c r="N260"/>
  <c r="M260"/>
  <c r="L260"/>
  <c r="J260"/>
  <c r="I260"/>
  <c r="H260"/>
  <c r="O260"/>
  <c r="N255"/>
  <c r="M255"/>
  <c r="L255"/>
  <c r="J255"/>
  <c r="I255"/>
  <c r="H255"/>
  <c r="N241"/>
  <c r="M241"/>
  <c r="L241"/>
  <c r="J241"/>
  <c r="I241"/>
  <c r="H241"/>
  <c r="N238"/>
  <c r="M238"/>
  <c r="L238"/>
  <c r="J238"/>
  <c r="I238"/>
  <c r="H238"/>
  <c r="O238"/>
  <c r="N235"/>
  <c r="M235"/>
  <c r="L235"/>
  <c r="J235"/>
  <c r="I235"/>
  <c r="H235"/>
  <c r="O235"/>
  <c r="N231"/>
  <c r="M231"/>
  <c r="L231"/>
  <c r="J231"/>
  <c r="I231"/>
  <c r="H231"/>
  <c r="N225"/>
  <c r="M225"/>
  <c r="L225"/>
  <c r="J225"/>
  <c r="I225"/>
  <c r="H225"/>
  <c r="N222"/>
  <c r="M222"/>
  <c r="L222"/>
  <c r="J222"/>
  <c r="I222"/>
  <c r="H222"/>
  <c r="O222"/>
  <c r="N214"/>
  <c r="M214"/>
  <c r="L214"/>
  <c r="J214"/>
  <c r="I214"/>
  <c r="H214"/>
  <c r="J210"/>
  <c r="I210"/>
  <c r="H210"/>
  <c r="N207"/>
  <c r="M207"/>
  <c r="L207"/>
  <c r="J207"/>
  <c r="I207"/>
  <c r="H207"/>
  <c r="O207"/>
  <c r="N204"/>
  <c r="M204"/>
  <c r="L204"/>
  <c r="J204"/>
  <c r="I204"/>
  <c r="H204"/>
  <c r="O204"/>
  <c r="N195"/>
  <c r="M195"/>
  <c r="L195"/>
  <c r="J195"/>
  <c r="I195"/>
  <c r="H195"/>
  <c r="N191"/>
  <c r="M191"/>
  <c r="L191"/>
  <c r="J191"/>
  <c r="I191"/>
  <c r="H191"/>
  <c r="N178"/>
  <c r="M178"/>
  <c r="L178"/>
  <c r="J178"/>
  <c r="I178"/>
  <c r="H178"/>
  <c r="N174"/>
  <c r="M174"/>
  <c r="L174"/>
  <c r="J174"/>
  <c r="I174"/>
  <c r="H174"/>
  <c r="J167"/>
  <c r="I167"/>
  <c r="H167"/>
  <c r="N163"/>
  <c r="M163"/>
  <c r="L163"/>
  <c r="J163"/>
  <c r="I163"/>
  <c r="H163"/>
  <c r="N146"/>
  <c r="M146"/>
  <c r="L146"/>
  <c r="J146"/>
  <c r="I146"/>
  <c r="H146"/>
  <c r="N135"/>
  <c r="M135"/>
  <c r="L135"/>
  <c r="J135"/>
  <c r="I135"/>
  <c r="H135"/>
  <c r="N132"/>
  <c r="M132"/>
  <c r="L132"/>
  <c r="J132"/>
  <c r="I132"/>
  <c r="H132"/>
  <c r="O132"/>
  <c r="N129"/>
  <c r="M129"/>
  <c r="L129"/>
  <c r="J129"/>
  <c r="I129"/>
  <c r="H129"/>
  <c r="O129"/>
  <c r="N119"/>
  <c r="M119"/>
  <c r="L119"/>
  <c r="J119"/>
  <c r="I119"/>
  <c r="H119"/>
  <c r="N114"/>
  <c r="M114"/>
  <c r="L114"/>
  <c r="J114"/>
  <c r="I114"/>
  <c r="H114"/>
  <c r="N105"/>
  <c r="M105"/>
  <c r="L105"/>
  <c r="J105"/>
  <c r="I105"/>
  <c r="H105"/>
  <c r="N102"/>
  <c r="M102"/>
  <c r="L102"/>
  <c r="J102"/>
  <c r="I102"/>
  <c r="H102"/>
  <c r="N93"/>
  <c r="M93"/>
  <c r="L93"/>
  <c r="J93"/>
  <c r="I93"/>
  <c r="H93"/>
  <c r="N89"/>
  <c r="M89"/>
  <c r="L89"/>
  <c r="J89"/>
  <c r="I89"/>
  <c r="H89"/>
  <c r="O89"/>
  <c r="N85"/>
  <c r="M85"/>
  <c r="L85"/>
  <c r="J85"/>
  <c r="I85"/>
  <c r="H85"/>
  <c r="O85"/>
  <c r="N82"/>
  <c r="M82"/>
  <c r="L82"/>
  <c r="J82"/>
  <c r="I82"/>
  <c r="H82"/>
  <c r="O82"/>
  <c r="N79"/>
  <c r="M79"/>
  <c r="L79"/>
  <c r="J79"/>
  <c r="I79"/>
  <c r="H79"/>
  <c r="N14"/>
  <c r="M14"/>
  <c r="L14"/>
  <c r="J14"/>
  <c r="I14"/>
  <c r="H14"/>
  <c r="K1148" l="1"/>
  <c r="K1146" s="1"/>
  <c r="K1158"/>
  <c r="P1158" s="1"/>
  <c r="P1148" l="1"/>
  <c r="P1146"/>
  <c r="K1153" l="1"/>
  <c r="P1153" s="1"/>
  <c r="K123" l="1"/>
  <c r="K124"/>
  <c r="K613"/>
  <c r="P613" s="1"/>
  <c r="K1088" l="1"/>
  <c r="K1087" s="1"/>
  <c r="P1088" l="1"/>
  <c r="P1087"/>
  <c r="K1157"/>
  <c r="P1157" s="1"/>
  <c r="K1152"/>
  <c r="K1151" s="1"/>
  <c r="K1143"/>
  <c r="P1143" s="1"/>
  <c r="K769"/>
  <c r="P769" s="1"/>
  <c r="J416"/>
  <c r="J375" l="1"/>
  <c r="P1152"/>
  <c r="P1151"/>
  <c r="K963"/>
  <c r="P963" s="1"/>
  <c r="K726"/>
  <c r="P726" s="1"/>
  <c r="K183"/>
  <c r="P183" s="1"/>
  <c r="K942"/>
  <c r="P942" s="1"/>
  <c r="K800"/>
  <c r="P800" s="1"/>
  <c r="K185"/>
  <c r="P185" s="1"/>
  <c r="K929"/>
  <c r="P929" s="1"/>
  <c r="K811"/>
  <c r="P811" s="1"/>
  <c r="K560"/>
  <c r="P560" s="1"/>
  <c r="K265"/>
  <c r="K1076"/>
  <c r="P1076" s="1"/>
  <c r="K1027"/>
  <c r="P1027" s="1"/>
  <c r="K994"/>
  <c r="P994" s="1"/>
  <c r="K993"/>
  <c r="P993" s="1"/>
  <c r="K992"/>
  <c r="P992" s="1"/>
  <c r="K991"/>
  <c r="P991" s="1"/>
  <c r="K990"/>
  <c r="P990" s="1"/>
  <c r="K989"/>
  <c r="P989" s="1"/>
  <c r="K988"/>
  <c r="P988" s="1"/>
  <c r="K987"/>
  <c r="P987" s="1"/>
  <c r="K982"/>
  <c r="P982" s="1"/>
  <c r="K968"/>
  <c r="P968" s="1"/>
  <c r="K967"/>
  <c r="P967" s="1"/>
  <c r="K965"/>
  <c r="P965" s="1"/>
  <c r="K964"/>
  <c r="P964" s="1"/>
  <c r="K962"/>
  <c r="P962" s="1"/>
  <c r="K961"/>
  <c r="P961" s="1"/>
  <c r="K957"/>
  <c r="P957" s="1"/>
  <c r="K956"/>
  <c r="P956" s="1"/>
  <c r="K938"/>
  <c r="P938" s="1"/>
  <c r="K936"/>
  <c r="P936" s="1"/>
  <c r="K935"/>
  <c r="P935" s="1"/>
  <c r="K944"/>
  <c r="P944" s="1"/>
  <c r="K943"/>
  <c r="P943" s="1"/>
  <c r="K918"/>
  <c r="P918" s="1"/>
  <c r="K917"/>
  <c r="P917" s="1"/>
  <c r="K903"/>
  <c r="P903" s="1"/>
  <c r="K905"/>
  <c r="P905" s="1"/>
  <c r="K885"/>
  <c r="P885" s="1"/>
  <c r="K877"/>
  <c r="P877" s="1"/>
  <c r="K869"/>
  <c r="P869" s="1"/>
  <c r="K867"/>
  <c r="P867" s="1"/>
  <c r="K876"/>
  <c r="P876" s="1"/>
  <c r="K875"/>
  <c r="P875" s="1"/>
  <c r="K874"/>
  <c r="P874" s="1"/>
  <c r="K870"/>
  <c r="P870" s="1"/>
  <c r="K863"/>
  <c r="P863" s="1"/>
  <c r="K861"/>
  <c r="P861" s="1"/>
  <c r="K860"/>
  <c r="P860" s="1"/>
  <c r="K859"/>
  <c r="P859" s="1"/>
  <c r="K857"/>
  <c r="P857" s="1"/>
  <c r="K853"/>
  <c r="P853" s="1"/>
  <c r="K848"/>
  <c r="P848" s="1"/>
  <c r="K847"/>
  <c r="P847" s="1"/>
  <c r="K846"/>
  <c r="P846" s="1"/>
  <c r="K838"/>
  <c r="P838" s="1"/>
  <c r="K835"/>
  <c r="P835" s="1"/>
  <c r="K826"/>
  <c r="P826" s="1"/>
  <c r="K825"/>
  <c r="P825" s="1"/>
  <c r="K821"/>
  <c r="P821" s="1"/>
  <c r="K816"/>
  <c r="P816" s="1"/>
  <c r="K801"/>
  <c r="P801" s="1"/>
  <c r="K808"/>
  <c r="P808" s="1"/>
  <c r="K805"/>
  <c r="P805" s="1"/>
  <c r="K802"/>
  <c r="P802" s="1"/>
  <c r="K788"/>
  <c r="P788" s="1"/>
  <c r="K783"/>
  <c r="P783" s="1"/>
  <c r="K781"/>
  <c r="P781" s="1"/>
  <c r="K780"/>
  <c r="P780" s="1"/>
  <c r="K778"/>
  <c r="P778" s="1"/>
  <c r="K777"/>
  <c r="P777" s="1"/>
  <c r="K775"/>
  <c r="P775" s="1"/>
  <c r="K762"/>
  <c r="P762" s="1"/>
  <c r="K761"/>
  <c r="P761" s="1"/>
  <c r="K760"/>
  <c r="P760" s="1"/>
  <c r="K759"/>
  <c r="P759" s="1"/>
  <c r="K757"/>
  <c r="P757" s="1"/>
  <c r="K756"/>
  <c r="P756" s="1"/>
  <c r="K751"/>
  <c r="P751" s="1"/>
  <c r="K748"/>
  <c r="P748" s="1"/>
  <c r="K737"/>
  <c r="P737" s="1"/>
  <c r="K731"/>
  <c r="P731" s="1"/>
  <c r="K725"/>
  <c r="P725" s="1"/>
  <c r="K710"/>
  <c r="P710" s="1"/>
  <c r="K709"/>
  <c r="P709" s="1"/>
  <c r="K714"/>
  <c r="P714" s="1"/>
  <c r="K707"/>
  <c r="P707" s="1"/>
  <c r="K706"/>
  <c r="P706" s="1"/>
  <c r="K693"/>
  <c r="P693" s="1"/>
  <c r="K692"/>
  <c r="P692" s="1"/>
  <c r="K691"/>
  <c r="P691" s="1"/>
  <c r="K690"/>
  <c r="P690" s="1"/>
  <c r="K697"/>
  <c r="P697" s="1"/>
  <c r="K696"/>
  <c r="P696" s="1"/>
  <c r="K689"/>
  <c r="P689" s="1"/>
  <c r="K687"/>
  <c r="P687" s="1"/>
  <c r="K695"/>
  <c r="P695" s="1"/>
  <c r="K688"/>
  <c r="P688" s="1"/>
  <c r="K686"/>
  <c r="P686" s="1"/>
  <c r="K682"/>
  <c r="P682" s="1"/>
  <c r="K676"/>
  <c r="P676" s="1"/>
  <c r="K674"/>
  <c r="P674" s="1"/>
  <c r="K664"/>
  <c r="P664" s="1"/>
  <c r="K662"/>
  <c r="P662" s="1"/>
  <c r="K661"/>
  <c r="P661" s="1"/>
  <c r="K660"/>
  <c r="P660" s="1"/>
  <c r="K659"/>
  <c r="P659" s="1"/>
  <c r="K658"/>
  <c r="P658" s="1"/>
  <c r="K655"/>
  <c r="P655" s="1"/>
  <c r="K654"/>
  <c r="P654" s="1"/>
  <c r="K643"/>
  <c r="P643" s="1"/>
  <c r="K641"/>
  <c r="P641" s="1"/>
  <c r="K620"/>
  <c r="P620" s="1"/>
  <c r="K616"/>
  <c r="P616" s="1"/>
  <c r="K612"/>
  <c r="P612" s="1"/>
  <c r="K611"/>
  <c r="P611" s="1"/>
  <c r="K610"/>
  <c r="P610" s="1"/>
  <c r="K609"/>
  <c r="P609" s="1"/>
  <c r="K583"/>
  <c r="P583" s="1"/>
  <c r="K582"/>
  <c r="P582" s="1"/>
  <c r="K581"/>
  <c r="P581" s="1"/>
  <c r="K580"/>
  <c r="P580" s="1"/>
  <c r="K579"/>
  <c r="P579" s="1"/>
  <c r="K578"/>
  <c r="P578" s="1"/>
  <c r="K577"/>
  <c r="P577" s="1"/>
  <c r="K576"/>
  <c r="P576" s="1"/>
  <c r="K575"/>
  <c r="P575" s="1"/>
  <c r="K574"/>
  <c r="P574" s="1"/>
  <c r="K573"/>
  <c r="P573" s="1"/>
  <c r="K586"/>
  <c r="P586" s="1"/>
  <c r="K568"/>
  <c r="P568" s="1"/>
  <c r="K557"/>
  <c r="P557" s="1"/>
  <c r="K556"/>
  <c r="P556" s="1"/>
  <c r="K555"/>
  <c r="P555" s="1"/>
  <c r="K554"/>
  <c r="P554" s="1"/>
  <c r="K551"/>
  <c r="P551" s="1"/>
  <c r="K543"/>
  <c r="P543" s="1"/>
  <c r="K541"/>
  <c r="P541" s="1"/>
  <c r="K528"/>
  <c r="P528" s="1"/>
  <c r="K522"/>
  <c r="P522" s="1"/>
  <c r="K521"/>
  <c r="P521" s="1"/>
  <c r="K520"/>
  <c r="P520" s="1"/>
  <c r="K519"/>
  <c r="P519" s="1"/>
  <c r="K518"/>
  <c r="P518" s="1"/>
  <c r="K517"/>
  <c r="P517" s="1"/>
  <c r="K509"/>
  <c r="P509" s="1"/>
  <c r="K505"/>
  <c r="P505" s="1"/>
  <c r="K504"/>
  <c r="P504" s="1"/>
  <c r="K500"/>
  <c r="P500" s="1"/>
  <c r="K495"/>
  <c r="P495" s="1"/>
  <c r="K494"/>
  <c r="P494" s="1"/>
  <c r="K485"/>
  <c r="P485" s="1"/>
  <c r="K472"/>
  <c r="P472" s="1"/>
  <c r="K471"/>
  <c r="P471" s="1"/>
  <c r="K470"/>
  <c r="P470" s="1"/>
  <c r="K455"/>
  <c r="P455" s="1"/>
  <c r="K397"/>
  <c r="P397" s="1"/>
  <c r="K307"/>
  <c r="P307" s="1"/>
  <c r="K250"/>
  <c r="P250" s="1"/>
  <c r="K246"/>
  <c r="P246" s="1"/>
  <c r="K155"/>
  <c r="P155" s="1"/>
  <c r="K150"/>
  <c r="P150" s="1"/>
  <c r="K148"/>
  <c r="P148" s="1"/>
  <c r="K140"/>
  <c r="P140" s="1"/>
  <c r="K95"/>
  <c r="P95" s="1"/>
  <c r="K15"/>
  <c r="K1119"/>
  <c r="P1119" s="1"/>
  <c r="K1043"/>
  <c r="P1043" s="1"/>
  <c r="K980"/>
  <c r="P980" s="1"/>
  <c r="K975"/>
  <c r="P975" s="1"/>
  <c r="K973"/>
  <c r="P973" s="1"/>
  <c r="K946"/>
  <c r="P946" s="1"/>
  <c r="K945"/>
  <c r="P945" s="1"/>
  <c r="K971"/>
  <c r="P971" s="1"/>
  <c r="K970"/>
  <c r="P970" s="1"/>
  <c r="K969"/>
  <c r="P969" s="1"/>
  <c r="K966"/>
  <c r="P966" s="1"/>
  <c r="K960"/>
  <c r="P960" s="1"/>
  <c r="K959"/>
  <c r="P959" s="1"/>
  <c r="K958"/>
  <c r="P958" s="1"/>
  <c r="K955"/>
  <c r="P955" s="1"/>
  <c r="K953"/>
  <c r="P953" s="1"/>
  <c r="K951"/>
  <c r="P951" s="1"/>
  <c r="K949"/>
  <c r="P949" s="1"/>
  <c r="K947"/>
  <c r="P947" s="1"/>
  <c r="K937"/>
  <c r="P937" s="1"/>
  <c r="K941"/>
  <c r="P941" s="1"/>
  <c r="K940"/>
  <c r="P940" s="1"/>
  <c r="K930"/>
  <c r="P930" s="1"/>
  <c r="K928"/>
  <c r="P928" s="1"/>
  <c r="K924"/>
  <c r="P924" s="1"/>
  <c r="K921"/>
  <c r="P921" s="1"/>
  <c r="P920"/>
  <c r="K916"/>
  <c r="P916" s="1"/>
  <c r="K901"/>
  <c r="P901" s="1"/>
  <c r="K906"/>
  <c r="P906" s="1"/>
  <c r="K896"/>
  <c r="P896" s="1"/>
  <c r="K887"/>
  <c r="P887" s="1"/>
  <c r="K883"/>
  <c r="P883" s="1"/>
  <c r="K882"/>
  <c r="P882" s="1"/>
  <c r="K878"/>
  <c r="P878" s="1"/>
  <c r="K868"/>
  <c r="P868" s="1"/>
  <c r="K873"/>
  <c r="P873" s="1"/>
  <c r="K872"/>
  <c r="P872" s="1"/>
  <c r="K871"/>
  <c r="P871" s="1"/>
  <c r="K862"/>
  <c r="P862" s="1"/>
  <c r="K856"/>
  <c r="P856" s="1"/>
  <c r="K854"/>
  <c r="P854" s="1"/>
  <c r="K852"/>
  <c r="P852" s="1"/>
  <c r="K850"/>
  <c r="P850" s="1"/>
  <c r="K849"/>
  <c r="P849" s="1"/>
  <c r="K844"/>
  <c r="P844" s="1"/>
  <c r="K842"/>
  <c r="P842" s="1"/>
  <c r="K839"/>
  <c r="P839" s="1"/>
  <c r="K837"/>
  <c r="P837" s="1"/>
  <c r="K836"/>
  <c r="P836" s="1"/>
  <c r="K834"/>
  <c r="P834" s="1"/>
  <c r="K832"/>
  <c r="P832" s="1"/>
  <c r="K831"/>
  <c r="P831" s="1"/>
  <c r="K830"/>
  <c r="P830" s="1"/>
  <c r="K822"/>
  <c r="P822" s="1"/>
  <c r="K818"/>
  <c r="P818" s="1"/>
  <c r="K814"/>
  <c r="P814" s="1"/>
  <c r="K812"/>
  <c r="P812" s="1"/>
  <c r="K803"/>
  <c r="P803" s="1"/>
  <c r="K797"/>
  <c r="P797" s="1"/>
  <c r="K794"/>
  <c r="P794" s="1"/>
  <c r="K785"/>
  <c r="P785" s="1"/>
  <c r="K782"/>
  <c r="P782" s="1"/>
  <c r="K770"/>
  <c r="P770" s="1"/>
  <c r="K768"/>
  <c r="P768" s="1"/>
  <c r="K767"/>
  <c r="P767" s="1"/>
  <c r="K766"/>
  <c r="P766" s="1"/>
  <c r="K765"/>
  <c r="P765" s="1"/>
  <c r="K764"/>
  <c r="P764" s="1"/>
  <c r="K755"/>
  <c r="P755" s="1"/>
  <c r="K754"/>
  <c r="P754" s="1"/>
  <c r="K741"/>
  <c r="P741" s="1"/>
  <c r="K740"/>
  <c r="P740" s="1"/>
  <c r="K736"/>
  <c r="P736" s="1"/>
  <c r="K735"/>
  <c r="P735" s="1"/>
  <c r="K734"/>
  <c r="P734" s="1"/>
  <c r="K732"/>
  <c r="P732" s="1"/>
  <c r="K730"/>
  <c r="P730" s="1"/>
  <c r="K727"/>
  <c r="P727" s="1"/>
  <c r="K724"/>
  <c r="P724" s="1"/>
  <c r="K490"/>
  <c r="P490" s="1"/>
  <c r="K486"/>
  <c r="P486" s="1"/>
  <c r="K484"/>
  <c r="P484" s="1"/>
  <c r="K483"/>
  <c r="P483" s="1"/>
  <c r="K481"/>
  <c r="P481" s="1"/>
  <c r="K479"/>
  <c r="P479" s="1"/>
  <c r="K469"/>
  <c r="P469" s="1"/>
  <c r="K457"/>
  <c r="P457" s="1"/>
  <c r="K456"/>
  <c r="P456" s="1"/>
  <c r="K448"/>
  <c r="P448" s="1"/>
  <c r="K447"/>
  <c r="P447" s="1"/>
  <c r="K410"/>
  <c r="P410" s="1"/>
  <c r="K408"/>
  <c r="P408" s="1"/>
  <c r="K351"/>
  <c r="P351" s="1"/>
  <c r="K248"/>
  <c r="P248" s="1"/>
  <c r="K245"/>
  <c r="P245" s="1"/>
  <c r="K244"/>
  <c r="P244" s="1"/>
  <c r="K243"/>
  <c r="P243" s="1"/>
  <c r="K219"/>
  <c r="P219" s="1"/>
  <c r="K218"/>
  <c r="P218" s="1"/>
  <c r="K160"/>
  <c r="P160" s="1"/>
  <c r="K159"/>
  <c r="P159" s="1"/>
  <c r="K153"/>
  <c r="P153" s="1"/>
  <c r="K138"/>
  <c r="P138" s="1"/>
  <c r="K125"/>
  <c r="P125" s="1"/>
  <c r="K111"/>
  <c r="P111" s="1"/>
  <c r="K109"/>
  <c r="P109" s="1"/>
  <c r="K98"/>
  <c r="P98" s="1"/>
  <c r="K1141"/>
  <c r="P1141" s="1"/>
  <c r="K1136"/>
  <c r="P1136" s="1"/>
  <c r="K1113"/>
  <c r="P1113" s="1"/>
  <c r="K1108"/>
  <c r="P1108" s="1"/>
  <c r="K1107"/>
  <c r="P1107" s="1"/>
  <c r="K1111"/>
  <c r="P1111" s="1"/>
  <c r="K1110"/>
  <c r="P1110" s="1"/>
  <c r="K1106"/>
  <c r="P1106" s="1"/>
  <c r="K1105"/>
  <c r="P1105" s="1"/>
  <c r="K1104"/>
  <c r="P1104" s="1"/>
  <c r="K1103"/>
  <c r="K1077"/>
  <c r="P1077" s="1"/>
  <c r="K1037"/>
  <c r="P1037" s="1"/>
  <c r="K1035"/>
  <c r="P1035" s="1"/>
  <c r="K978"/>
  <c r="P978" s="1"/>
  <c r="K974"/>
  <c r="P974" s="1"/>
  <c r="K934"/>
  <c r="P934" s="1"/>
  <c r="K932"/>
  <c r="P932" s="1"/>
  <c r="K931"/>
  <c r="P931" s="1"/>
  <c r="K979"/>
  <c r="P979" s="1"/>
  <c r="K912"/>
  <c r="P912" s="1"/>
  <c r="K909"/>
  <c r="P909" s="1"/>
  <c r="K907"/>
  <c r="P907" s="1"/>
  <c r="K902"/>
  <c r="P902" s="1"/>
  <c r="K897"/>
  <c r="P897" s="1"/>
  <c r="K891"/>
  <c r="P891" s="1"/>
  <c r="K886"/>
  <c r="P886" s="1"/>
  <c r="K884"/>
  <c r="P884" s="1"/>
  <c r="K866"/>
  <c r="P866" s="1"/>
  <c r="K864"/>
  <c r="P864" s="1"/>
  <c r="K829"/>
  <c r="P829" s="1"/>
  <c r="K813"/>
  <c r="P813" s="1"/>
  <c r="K809"/>
  <c r="P809" s="1"/>
  <c r="K792"/>
  <c r="P792" s="1"/>
  <c r="K790"/>
  <c r="P790" s="1"/>
  <c r="K779"/>
  <c r="P779" s="1"/>
  <c r="K776"/>
  <c r="P776" s="1"/>
  <c r="K773"/>
  <c r="P773" s="1"/>
  <c r="K772"/>
  <c r="P772" s="1"/>
  <c r="K771"/>
  <c r="P771" s="1"/>
  <c r="K750"/>
  <c r="P750" s="1"/>
  <c r="K746"/>
  <c r="P746" s="1"/>
  <c r="K733"/>
  <c r="P733" s="1"/>
  <c r="K721"/>
  <c r="P721" s="1"/>
  <c r="K683"/>
  <c r="P683" s="1"/>
  <c r="K679"/>
  <c r="P679" s="1"/>
  <c r="K678"/>
  <c r="P678" s="1"/>
  <c r="K677"/>
  <c r="P677" s="1"/>
  <c r="K671"/>
  <c r="P671" s="1"/>
  <c r="K657"/>
  <c r="P657" s="1"/>
  <c r="K656"/>
  <c r="P656" s="1"/>
  <c r="K652"/>
  <c r="P652" s="1"/>
  <c r="K650"/>
  <c r="P650" s="1"/>
  <c r="K640"/>
  <c r="P640" s="1"/>
  <c r="K587"/>
  <c r="P587" s="1"/>
  <c r="K561"/>
  <c r="P561" s="1"/>
  <c r="P559"/>
  <c r="K558"/>
  <c r="P558" s="1"/>
  <c r="K552"/>
  <c r="P552" s="1"/>
  <c r="K548"/>
  <c r="P548" s="1"/>
  <c r="K547"/>
  <c r="P547" s="1"/>
  <c r="K538"/>
  <c r="P538" s="1"/>
  <c r="K523"/>
  <c r="P523" s="1"/>
  <c r="K513"/>
  <c r="P513" s="1"/>
  <c r="K512"/>
  <c r="P512" s="1"/>
  <c r="K506"/>
  <c r="P506" s="1"/>
  <c r="K502"/>
  <c r="P502" s="1"/>
  <c r="K496"/>
  <c r="P496" s="1"/>
  <c r="K476"/>
  <c r="P476" s="1"/>
  <c r="K474"/>
  <c r="P474" s="1"/>
  <c r="K473"/>
  <c r="P473" s="1"/>
  <c r="K468"/>
  <c r="P468" s="1"/>
  <c r="K467"/>
  <c r="P467" s="1"/>
  <c r="K465"/>
  <c r="P465" s="1"/>
  <c r="K464"/>
  <c r="P464" s="1"/>
  <c r="K462"/>
  <c r="P462" s="1"/>
  <c r="K460"/>
  <c r="P460" s="1"/>
  <c r="K458"/>
  <c r="P458" s="1"/>
  <c r="K453"/>
  <c r="P453" s="1"/>
  <c r="K450"/>
  <c r="P450" s="1"/>
  <c r="K449"/>
  <c r="P449" s="1"/>
  <c r="K407"/>
  <c r="P407" s="1"/>
  <c r="K403"/>
  <c r="P403" s="1"/>
  <c r="K386"/>
  <c r="P386" s="1"/>
  <c r="K389"/>
  <c r="P389" s="1"/>
  <c r="K383"/>
  <c r="P383" s="1"/>
  <c r="K364"/>
  <c r="P364" s="1"/>
  <c r="K359"/>
  <c r="P359" s="1"/>
  <c r="K350"/>
  <c r="P350" s="1"/>
  <c r="K333"/>
  <c r="P333" s="1"/>
  <c r="K293"/>
  <c r="P293" s="1"/>
  <c r="K253"/>
  <c r="P253" s="1"/>
  <c r="K247"/>
  <c r="P247" s="1"/>
  <c r="K229"/>
  <c r="P229" s="1"/>
  <c r="K226"/>
  <c r="K201"/>
  <c r="P201" s="1"/>
  <c r="K186"/>
  <c r="P186" s="1"/>
  <c r="K152"/>
  <c r="P152" s="1"/>
  <c r="P226" l="1"/>
  <c r="P15"/>
  <c r="K211"/>
  <c r="K210" s="1"/>
  <c r="K136"/>
  <c r="K242"/>
  <c r="K431"/>
  <c r="P1103"/>
  <c r="K272"/>
  <c r="P272" s="1"/>
  <c r="K232"/>
  <c r="P265"/>
  <c r="K215"/>
  <c r="K147"/>
  <c r="K199"/>
  <c r="K1031"/>
  <c r="K115"/>
  <c r="K176"/>
  <c r="P176" s="1"/>
  <c r="K161"/>
  <c r="P161" s="1"/>
  <c r="K1023"/>
  <c r="P1023" s="1"/>
  <c r="K202"/>
  <c r="P202" s="1"/>
  <c r="K1080"/>
  <c r="P1080" s="1"/>
  <c r="K144"/>
  <c r="P144" s="1"/>
  <c r="K233"/>
  <c r="P233" s="1"/>
  <c r="K412"/>
  <c r="P412" s="1"/>
  <c r="K107"/>
  <c r="P107" s="1"/>
  <c r="K251"/>
  <c r="P251" s="1"/>
  <c r="K122"/>
  <c r="P122" s="1"/>
  <c r="K1002"/>
  <c r="P1002" s="1"/>
  <c r="K117"/>
  <c r="P117" s="1"/>
  <c r="K1050"/>
  <c r="P1050" s="1"/>
  <c r="K420"/>
  <c r="P420" s="1"/>
  <c r="K1059"/>
  <c r="P1059" s="1"/>
  <c r="K1079"/>
  <c r="P1079" s="1"/>
  <c r="K172"/>
  <c r="P172" s="1"/>
  <c r="K252"/>
  <c r="P252" s="1"/>
  <c r="K154"/>
  <c r="P154" s="1"/>
  <c r="K184"/>
  <c r="P184" s="1"/>
  <c r="K198" l="1"/>
  <c r="P198" s="1"/>
  <c r="K231"/>
  <c r="P231" s="1"/>
  <c r="P1031"/>
  <c r="P431"/>
  <c r="P242"/>
  <c r="P136"/>
  <c r="P211"/>
  <c r="P147"/>
  <c r="K196"/>
  <c r="K195" s="1"/>
  <c r="K130"/>
  <c r="K129" s="1"/>
  <c r="K208"/>
  <c r="K207" s="1"/>
  <c r="K1070"/>
  <c r="P1070" s="1"/>
  <c r="P115"/>
  <c r="P199"/>
  <c r="P215"/>
  <c r="K228"/>
  <c r="P228" s="1"/>
  <c r="K1083"/>
  <c r="K133"/>
  <c r="K132" s="1"/>
  <c r="K175"/>
  <c r="K174" s="1"/>
  <c r="P232"/>
  <c r="P132" l="1"/>
  <c r="P133"/>
  <c r="P129"/>
  <c r="P130"/>
  <c r="P208"/>
  <c r="P207"/>
  <c r="P195"/>
  <c r="P196"/>
  <c r="P175"/>
  <c r="P174"/>
  <c r="P1083"/>
  <c r="K824" l="1"/>
  <c r="P824" s="1"/>
  <c r="K1124"/>
  <c r="P1124" s="1"/>
  <c r="K720"/>
  <c r="P720" s="1"/>
  <c r="K1034"/>
  <c r="P1034" s="1"/>
  <c r="K1132"/>
  <c r="P1132" s="1"/>
  <c r="K1135"/>
  <c r="P1135" s="1"/>
  <c r="K888"/>
  <c r="P888" s="1"/>
  <c r="K915"/>
  <c r="P915" s="1"/>
  <c r="K1116"/>
  <c r="P1116" s="1"/>
  <c r="K1125"/>
  <c r="P1125" s="1"/>
  <c r="K618"/>
  <c r="P618" s="1"/>
  <c r="K904"/>
  <c r="P904" s="1"/>
  <c r="K1038"/>
  <c r="P1038" s="1"/>
  <c r="K1033"/>
  <c r="P1033" s="1"/>
  <c r="K880"/>
  <c r="P880" s="1"/>
  <c r="K914"/>
  <c r="P914" s="1"/>
  <c r="K1006"/>
  <c r="K1115"/>
  <c r="P1115" s="1"/>
  <c r="K121"/>
  <c r="P121" s="1"/>
  <c r="K340"/>
  <c r="P340" s="1"/>
  <c r="K567"/>
  <c r="P567" s="1"/>
  <c r="K705"/>
  <c r="P705" s="1"/>
  <c r="K845"/>
  <c r="P845" s="1"/>
  <c r="K986"/>
  <c r="P986" s="1"/>
  <c r="K1134"/>
  <c r="P1134" s="1"/>
  <c r="K1137"/>
  <c r="P1137" s="1"/>
  <c r="K1140"/>
  <c r="P1140" s="1"/>
  <c r="K493"/>
  <c r="P493" s="1"/>
  <c r="K1026"/>
  <c r="P1026" s="1"/>
  <c r="K488"/>
  <c r="P488" s="1"/>
  <c r="K475"/>
  <c r="P475" s="1"/>
  <c r="K501"/>
  <c r="P501" s="1"/>
  <c r="K833"/>
  <c r="P833" s="1"/>
  <c r="K913"/>
  <c r="P913" s="1"/>
  <c r="K1024"/>
  <c r="P1024" s="1"/>
  <c r="K1045"/>
  <c r="P1045" s="1"/>
  <c r="K1118"/>
  <c r="P1118" s="1"/>
  <c r="K1130"/>
  <c r="P1130" s="1"/>
  <c r="K337"/>
  <c r="P337" s="1"/>
  <c r="K698"/>
  <c r="P698" s="1"/>
  <c r="K817"/>
  <c r="P817" s="1"/>
  <c r="K985"/>
  <c r="P985" s="1"/>
  <c r="K1133"/>
  <c r="P1133" s="1"/>
  <c r="K1127"/>
  <c r="P1127" s="1"/>
  <c r="K1128"/>
  <c r="P1128" s="1"/>
  <c r="K1139"/>
  <c r="P1139" s="1"/>
  <c r="K828"/>
  <c r="P828" s="1"/>
  <c r="K911"/>
  <c r="P911" s="1"/>
  <c r="K925"/>
  <c r="P925" s="1"/>
  <c r="K1041"/>
  <c r="P1041" s="1"/>
  <c r="K1117"/>
  <c r="P1117" s="1"/>
  <c r="K1129"/>
  <c r="P1129" s="1"/>
  <c r="K642"/>
  <c r="P642" s="1"/>
  <c r="K793"/>
  <c r="P793" s="1"/>
  <c r="K984"/>
  <c r="P984" s="1"/>
  <c r="K1126"/>
  <c r="P1126" s="1"/>
  <c r="K1138"/>
  <c r="P1138" s="1"/>
  <c r="K492"/>
  <c r="P492" s="1"/>
  <c r="K1056"/>
  <c r="P1056" s="1"/>
  <c r="K1054"/>
  <c r="K1112" l="1"/>
  <c r="P1112" s="1"/>
  <c r="K1123"/>
  <c r="P1123" s="1"/>
  <c r="P1006"/>
  <c r="K249"/>
  <c r="K241" s="1"/>
  <c r="K1156"/>
  <c r="K1155" s="1"/>
  <c r="K120"/>
  <c r="K438"/>
  <c r="P1054"/>
  <c r="K1019"/>
  <c r="K1018" s="1"/>
  <c r="K478"/>
  <c r="K684"/>
  <c r="P684" s="1"/>
  <c r="K699"/>
  <c r="P699" s="1"/>
  <c r="K894"/>
  <c r="P894" s="1"/>
  <c r="K926"/>
  <c r="P926" s="1"/>
  <c r="K16"/>
  <c r="K398"/>
  <c r="P398" s="1"/>
  <c r="K394"/>
  <c r="P394" s="1"/>
  <c r="K396"/>
  <c r="P396" s="1"/>
  <c r="K401"/>
  <c r="P401" s="1"/>
  <c r="K840"/>
  <c r="P840" s="1"/>
  <c r="K357"/>
  <c r="P357" s="1"/>
  <c r="K385"/>
  <c r="P385" s="1"/>
  <c r="K411"/>
  <c r="P411" s="1"/>
  <c r="K414"/>
  <c r="P414" s="1"/>
  <c r="K1092"/>
  <c r="P1092" s="1"/>
  <c r="K1028"/>
  <c r="P1028" s="1"/>
  <c r="K590"/>
  <c r="P590" s="1"/>
  <c r="K593"/>
  <c r="P593" s="1"/>
  <c r="K603"/>
  <c r="P603" s="1"/>
  <c r="K608"/>
  <c r="P608" s="1"/>
  <c r="K665"/>
  <c r="P665" s="1"/>
  <c r="K703"/>
  <c r="P703" s="1"/>
  <c r="K796"/>
  <c r="P796" s="1"/>
  <c r="K827"/>
  <c r="P827" s="1"/>
  <c r="K881"/>
  <c r="P881" s="1"/>
  <c r="K893"/>
  <c r="P893" s="1"/>
  <c r="K325"/>
  <c r="K330"/>
  <c r="P330" s="1"/>
  <c r="K335"/>
  <c r="P335" s="1"/>
  <c r="K348"/>
  <c r="K355"/>
  <c r="P355" s="1"/>
  <c r="K315"/>
  <c r="P315" s="1"/>
  <c r="K352"/>
  <c r="P352" s="1"/>
  <c r="K1091"/>
  <c r="K94"/>
  <c r="K1142"/>
  <c r="P1142" s="1"/>
  <c r="K428"/>
  <c r="P428" s="1"/>
  <c r="K193"/>
  <c r="P193" s="1"/>
  <c r="K534"/>
  <c r="P534" s="1"/>
  <c r="K540"/>
  <c r="P540" s="1"/>
  <c r="K572"/>
  <c r="P572" s="1"/>
  <c r="K597"/>
  <c r="P597" s="1"/>
  <c r="K600"/>
  <c r="P600" s="1"/>
  <c r="K604"/>
  <c r="P604" s="1"/>
  <c r="K743"/>
  <c r="P743" s="1"/>
  <c r="K745"/>
  <c r="P745" s="1"/>
  <c r="K799"/>
  <c r="P799" s="1"/>
  <c r="K700"/>
  <c r="P700" s="1"/>
  <c r="K1001"/>
  <c r="P1001" s="1"/>
  <c r="K390"/>
  <c r="P390" s="1"/>
  <c r="K393"/>
  <c r="P393" s="1"/>
  <c r="K395"/>
  <c r="P395" s="1"/>
  <c r="K400"/>
  <c r="P400" s="1"/>
  <c r="K404"/>
  <c r="P404" s="1"/>
  <c r="K843"/>
  <c r="P843" s="1"/>
  <c r="K977"/>
  <c r="P977" s="1"/>
  <c r="K382"/>
  <c r="P382" s="1"/>
  <c r="K405"/>
  <c r="P405" s="1"/>
  <c r="K413"/>
  <c r="P413" s="1"/>
  <c r="K415"/>
  <c r="P415" s="1"/>
  <c r="K339"/>
  <c r="P339" s="1"/>
  <c r="K1131"/>
  <c r="P1131" s="1"/>
  <c r="K342"/>
  <c r="P342" s="1"/>
  <c r="K354"/>
  <c r="P354" s="1"/>
  <c r="K533"/>
  <c r="P533" s="1"/>
  <c r="K536"/>
  <c r="P536" s="1"/>
  <c r="K542"/>
  <c r="P542" s="1"/>
  <c r="K588"/>
  <c r="P588" s="1"/>
  <c r="K592"/>
  <c r="P592" s="1"/>
  <c r="K595"/>
  <c r="P595" s="1"/>
  <c r="K598"/>
  <c r="P598" s="1"/>
  <c r="K601"/>
  <c r="P601" s="1"/>
  <c r="K605"/>
  <c r="P605" s="1"/>
  <c r="K606"/>
  <c r="P606" s="1"/>
  <c r="K701"/>
  <c r="P701" s="1"/>
  <c r="K744"/>
  <c r="P744" s="1"/>
  <c r="K747"/>
  <c r="P747" s="1"/>
  <c r="K774"/>
  <c r="P774" s="1"/>
  <c r="K851"/>
  <c r="P851" s="1"/>
  <c r="K889"/>
  <c r="P889" s="1"/>
  <c r="K892"/>
  <c r="P892" s="1"/>
  <c r="K1000"/>
  <c r="P1000" s="1"/>
  <c r="K328"/>
  <c r="P328" s="1"/>
  <c r="K332"/>
  <c r="P332" s="1"/>
  <c r="K356"/>
  <c r="P356" s="1"/>
  <c r="P1091" l="1"/>
  <c r="P16"/>
  <c r="K1058"/>
  <c r="P1058" s="1"/>
  <c r="P438"/>
  <c r="P249"/>
  <c r="P241"/>
  <c r="K239"/>
  <c r="K238" s="1"/>
  <c r="K427"/>
  <c r="K426" s="1"/>
  <c r="K1013"/>
  <c r="K1012" s="1"/>
  <c r="K1062"/>
  <c r="K1061" s="1"/>
  <c r="K999"/>
  <c r="P325"/>
  <c r="K106"/>
  <c r="P120"/>
  <c r="K1065"/>
  <c r="K1064" s="1"/>
  <c r="K319"/>
  <c r="P94"/>
  <c r="K1016"/>
  <c r="K1015" s="1"/>
  <c r="P348"/>
  <c r="P1018"/>
  <c r="P1019"/>
  <c r="P1156"/>
  <c r="P1155"/>
  <c r="K187"/>
  <c r="P478"/>
  <c r="K1042"/>
  <c r="P1042" s="1"/>
  <c r="K341"/>
  <c r="P341" s="1"/>
  <c r="K316"/>
  <c r="P316" s="1"/>
  <c r="K995"/>
  <c r="P995" s="1"/>
  <c r="K100"/>
  <c r="P100" s="1"/>
  <c r="K996"/>
  <c r="P996" s="1"/>
  <c r="K361"/>
  <c r="P361" s="1"/>
  <c r="K1044"/>
  <c r="P1044" s="1"/>
  <c r="K99"/>
  <c r="P99" s="1"/>
  <c r="K1003"/>
  <c r="P1003" s="1"/>
  <c r="K112"/>
  <c r="P112" s="1"/>
  <c r="K416"/>
  <c r="P416" s="1"/>
  <c r="K127"/>
  <c r="P127" s="1"/>
  <c r="K17"/>
  <c r="P17" s="1"/>
  <c r="K18"/>
  <c r="P18" s="1"/>
  <c r="K998" l="1"/>
  <c r="P998" s="1"/>
  <c r="K119"/>
  <c r="K87"/>
  <c r="K85" s="1"/>
  <c r="P999"/>
  <c r="P1013"/>
  <c r="P1012"/>
  <c r="K368"/>
  <c r="K367" s="1"/>
  <c r="K432"/>
  <c r="K430" s="1"/>
  <c r="K116"/>
  <c r="K114" s="1"/>
  <c r="P1015"/>
  <c r="P1016"/>
  <c r="P319"/>
  <c r="K1093"/>
  <c r="K1090" s="1"/>
  <c r="P1064"/>
  <c r="P1065"/>
  <c r="P210"/>
  <c r="P106"/>
  <c r="P1061"/>
  <c r="P1062"/>
  <c r="P427"/>
  <c r="P426"/>
  <c r="P238"/>
  <c r="P239"/>
  <c r="P187"/>
  <c r="K499"/>
  <c r="P499" s="1"/>
  <c r="P85" l="1"/>
  <c r="P87"/>
  <c r="P1090"/>
  <c r="P1093"/>
  <c r="P432"/>
  <c r="P430"/>
  <c r="P367"/>
  <c r="P368"/>
  <c r="K1085"/>
  <c r="K1082" s="1"/>
  <c r="P116"/>
  <c r="P114"/>
  <c r="K1078"/>
  <c r="P1078" s="1"/>
  <c r="K151"/>
  <c r="P151" s="1"/>
  <c r="P1085" l="1"/>
  <c r="P1082"/>
  <c r="K149"/>
  <c r="K1010"/>
  <c r="P1010" s="1"/>
  <c r="K171"/>
  <c r="P171" s="1"/>
  <c r="K168" l="1"/>
  <c r="K167" s="1"/>
  <c r="K142"/>
  <c r="P149"/>
  <c r="P167" l="1"/>
  <c r="P168"/>
  <c r="P142"/>
  <c r="K192"/>
  <c r="K191" s="1"/>
  <c r="K165"/>
  <c r="P165" s="1"/>
  <c r="K819"/>
  <c r="P819" s="1"/>
  <c r="K1009" l="1"/>
  <c r="P1009" s="1"/>
  <c r="P192"/>
  <c r="P191"/>
  <c r="K164"/>
  <c r="K163" s="1"/>
  <c r="K344"/>
  <c r="P344" s="1"/>
  <c r="K379"/>
  <c r="P379" s="1"/>
  <c r="K789"/>
  <c r="P789" s="1"/>
  <c r="K738"/>
  <c r="P738" s="1"/>
  <c r="K798"/>
  <c r="P798" s="1"/>
  <c r="K694"/>
  <c r="P694" s="1"/>
  <c r="K497"/>
  <c r="P497" s="1"/>
  <c r="K358"/>
  <c r="P358" s="1"/>
  <c r="K349"/>
  <c r="K1074"/>
  <c r="P1074" s="1"/>
  <c r="K1039"/>
  <c r="P1039" s="1"/>
  <c r="K1036"/>
  <c r="P1036" s="1"/>
  <c r="K1007"/>
  <c r="K922"/>
  <c r="P922" s="1"/>
  <c r="K910"/>
  <c r="P910" s="1"/>
  <c r="K855"/>
  <c r="P855" s="1"/>
  <c r="K728"/>
  <c r="P728" s="1"/>
  <c r="K451"/>
  <c r="P451" s="1"/>
  <c r="K402"/>
  <c r="P402" s="1"/>
  <c r="K391"/>
  <c r="P391" s="1"/>
  <c r="K378"/>
  <c r="P378" s="1"/>
  <c r="K387"/>
  <c r="P387" s="1"/>
  <c r="K380"/>
  <c r="P380" s="1"/>
  <c r="K377"/>
  <c r="P377" s="1"/>
  <c r="K362"/>
  <c r="P362" s="1"/>
  <c r="K353"/>
  <c r="P353" s="1"/>
  <c r="K217"/>
  <c r="P217" s="1"/>
  <c r="P124"/>
  <c r="K763"/>
  <c r="P763" s="1"/>
  <c r="K806"/>
  <c r="P806" s="1"/>
  <c r="K954"/>
  <c r="P954" s="1"/>
  <c r="K758"/>
  <c r="P758" s="1"/>
  <c r="K752"/>
  <c r="P752" s="1"/>
  <c r="K508"/>
  <c r="P508" s="1"/>
  <c r="K900"/>
  <c r="P900" s="1"/>
  <c r="K669"/>
  <c r="P669" s="1"/>
  <c r="K923"/>
  <c r="P923" s="1"/>
  <c r="K858"/>
  <c r="P858" s="1"/>
  <c r="K511"/>
  <c r="P511" s="1"/>
  <c r="K510"/>
  <c r="P510" s="1"/>
  <c r="K933"/>
  <c r="P933" s="1"/>
  <c r="K908"/>
  <c r="P908" s="1"/>
  <c r="K1122"/>
  <c r="P1122" s="1"/>
  <c r="K530"/>
  <c r="P530" s="1"/>
  <c r="K446"/>
  <c r="K96"/>
  <c r="K972"/>
  <c r="P972" s="1"/>
  <c r="K477"/>
  <c r="P477" s="1"/>
  <c r="K269"/>
  <c r="P269" s="1"/>
  <c r="K268"/>
  <c r="P268" s="1"/>
  <c r="K284"/>
  <c r="P284" s="1"/>
  <c r="K271"/>
  <c r="P271" s="1"/>
  <c r="K291"/>
  <c r="P291" s="1"/>
  <c r="K300"/>
  <c r="P300" s="1"/>
  <c r="K310"/>
  <c r="P310" s="1"/>
  <c r="K308"/>
  <c r="P308" s="1"/>
  <c r="P446" l="1"/>
  <c r="P96"/>
  <c r="K216"/>
  <c r="K256"/>
  <c r="K1032"/>
  <c r="K419"/>
  <c r="K418" s="1"/>
  <c r="P163"/>
  <c r="P164"/>
  <c r="K280"/>
  <c r="P280" s="1"/>
  <c r="K787"/>
  <c r="P787" s="1"/>
  <c r="K278"/>
  <c r="P278" s="1"/>
  <c r="K336"/>
  <c r="K1073"/>
  <c r="K1072" s="1"/>
  <c r="K227"/>
  <c r="K225" s="1"/>
  <c r="K261"/>
  <c r="K260" s="1"/>
  <c r="P349"/>
  <c r="K236"/>
  <c r="K235" s="1"/>
  <c r="K223"/>
  <c r="K222" s="1"/>
  <c r="K313"/>
  <c r="P313" s="1"/>
  <c r="K305"/>
  <c r="P305" s="1"/>
  <c r="K296"/>
  <c r="P296" s="1"/>
  <c r="K312"/>
  <c r="P312" s="1"/>
  <c r="K304"/>
  <c r="P304" s="1"/>
  <c r="K297"/>
  <c r="P297" s="1"/>
  <c r="K277"/>
  <c r="P277" s="1"/>
  <c r="K267"/>
  <c r="P267" s="1"/>
  <c r="K376"/>
  <c r="K375" s="1"/>
  <c r="S82"/>
  <c r="K83"/>
  <c r="K82" s="1"/>
  <c r="K1109"/>
  <c r="K423"/>
  <c r="K422" s="1"/>
  <c r="P1007"/>
  <c r="K1022"/>
  <c r="K343"/>
  <c r="P343" s="1"/>
  <c r="K295"/>
  <c r="P295" s="1"/>
  <c r="K283"/>
  <c r="P283" s="1"/>
  <c r="K899"/>
  <c r="P899" s="1"/>
  <c r="K544"/>
  <c r="P544" s="1"/>
  <c r="K1049"/>
  <c r="P1049" s="1"/>
  <c r="K303"/>
  <c r="P303" s="1"/>
  <c r="K301"/>
  <c r="P301" s="1"/>
  <c r="K564"/>
  <c r="P564" s="1"/>
  <c r="K273"/>
  <c r="P273" s="1"/>
  <c r="K311"/>
  <c r="P311" s="1"/>
  <c r="K290"/>
  <c r="P290" s="1"/>
  <c r="K275"/>
  <c r="P275" s="1"/>
  <c r="K515"/>
  <c r="P515" s="1"/>
  <c r="K670"/>
  <c r="P670" s="1"/>
  <c r="K282"/>
  <c r="P282" s="1"/>
  <c r="K302"/>
  <c r="P302" s="1"/>
  <c r="K292"/>
  <c r="P292" s="1"/>
  <c r="K90"/>
  <c r="K314"/>
  <c r="P314" s="1"/>
  <c r="K309"/>
  <c r="P309" s="1"/>
  <c r="K306"/>
  <c r="P306" s="1"/>
  <c r="K299"/>
  <c r="P299" s="1"/>
  <c r="K294"/>
  <c r="P294" s="1"/>
  <c r="K270"/>
  <c r="P270" s="1"/>
  <c r="K360"/>
  <c r="P360" s="1"/>
  <c r="K287"/>
  <c r="P287" s="1"/>
  <c r="K466"/>
  <c r="P466" s="1"/>
  <c r="K1069"/>
  <c r="P1069" s="1"/>
  <c r="K20"/>
  <c r="P20" s="1"/>
  <c r="K981"/>
  <c r="P981" s="1"/>
  <c r="K220"/>
  <c r="P220" s="1"/>
  <c r="K1051"/>
  <c r="P1051" s="1"/>
  <c r="K345"/>
  <c r="P345" s="1"/>
  <c r="K1025"/>
  <c r="P1025" s="1"/>
  <c r="K365"/>
  <c r="P365" s="1"/>
  <c r="K1057"/>
  <c r="P1057" s="1"/>
  <c r="K289"/>
  <c r="P289" s="1"/>
  <c r="K1021" l="1"/>
  <c r="P1021" s="1"/>
  <c r="K214"/>
  <c r="P214" s="1"/>
  <c r="K1121"/>
  <c r="P1121" s="1"/>
  <c r="K363"/>
  <c r="K347" s="1"/>
  <c r="P227"/>
  <c r="P225"/>
  <c r="K1008"/>
  <c r="K1005" s="1"/>
  <c r="K205"/>
  <c r="K204" s="1"/>
  <c r="K266"/>
  <c r="P222"/>
  <c r="P223"/>
  <c r="P235"/>
  <c r="P236"/>
  <c r="P261"/>
  <c r="P260"/>
  <c r="P336"/>
  <c r="P256"/>
  <c r="K1068"/>
  <c r="K1067" s="1"/>
  <c r="P376"/>
  <c r="P375"/>
  <c r="P90"/>
  <c r="P82"/>
  <c r="P83"/>
  <c r="P123"/>
  <c r="P119"/>
  <c r="P1032"/>
  <c r="P216"/>
  <c r="K373"/>
  <c r="K1055"/>
  <c r="K1053" s="1"/>
  <c r="K1100"/>
  <c r="K1099" s="1"/>
  <c r="K91"/>
  <c r="P91" s="1"/>
  <c r="K1048"/>
  <c r="K1047" s="1"/>
  <c r="P1022"/>
  <c r="P422"/>
  <c r="P423"/>
  <c r="P1109"/>
  <c r="P1073"/>
  <c r="P1072"/>
  <c r="P419"/>
  <c r="P418"/>
  <c r="K435"/>
  <c r="K434" s="1"/>
  <c r="K258"/>
  <c r="P258" s="1"/>
  <c r="K89" l="1"/>
  <c r="P89" s="1"/>
  <c r="K1102"/>
  <c r="P1102" s="1"/>
  <c r="P347"/>
  <c r="P205"/>
  <c r="P204"/>
  <c r="K371"/>
  <c r="K370" s="1"/>
  <c r="K439"/>
  <c r="K437" s="1"/>
  <c r="K321"/>
  <c r="P1099"/>
  <c r="P1100"/>
  <c r="K1096"/>
  <c r="P373"/>
  <c r="P266"/>
  <c r="P1008"/>
  <c r="P1005"/>
  <c r="P1048"/>
  <c r="P1047"/>
  <c r="P1055"/>
  <c r="P1053"/>
  <c r="P1068"/>
  <c r="P1067"/>
  <c r="P363"/>
  <c r="IV363" s="1"/>
  <c r="K19"/>
  <c r="K14" s="1"/>
  <c r="P434"/>
  <c r="P435"/>
  <c r="K1097"/>
  <c r="P1097" s="1"/>
  <c r="K1095" l="1"/>
  <c r="P1095" s="1"/>
  <c r="P370"/>
  <c r="P371"/>
  <c r="K257"/>
  <c r="K255" s="1"/>
  <c r="P321"/>
  <c r="P439"/>
  <c r="P437"/>
  <c r="P1096"/>
  <c r="K1040"/>
  <c r="K1030" s="1"/>
  <c r="P19"/>
  <c r="P257" l="1"/>
  <c r="P255"/>
  <c r="P1040"/>
  <c r="P1030"/>
  <c r="P14"/>
  <c r="K723" l="1"/>
  <c r="P723" s="1"/>
  <c r="K722"/>
  <c r="P722" s="1"/>
  <c r="K719"/>
  <c r="P719" s="1"/>
  <c r="K718"/>
  <c r="P718" s="1"/>
  <c r="K717"/>
  <c r="P717" s="1"/>
  <c r="K716"/>
  <c r="P716" s="1"/>
  <c r="K712"/>
  <c r="P712" s="1"/>
  <c r="K711"/>
  <c r="P711" s="1"/>
  <c r="K708"/>
  <c r="P708" s="1"/>
  <c r="K715"/>
  <c r="P715" s="1"/>
  <c r="K713"/>
  <c r="P713" s="1"/>
  <c r="K681"/>
  <c r="P681" s="1"/>
  <c r="K673"/>
  <c r="P673" s="1"/>
  <c r="K668"/>
  <c r="P668" s="1"/>
  <c r="K647"/>
  <c r="P647" s="1"/>
  <c r="K646"/>
  <c r="P646" s="1"/>
  <c r="K645"/>
  <c r="P645" s="1"/>
  <c r="K653"/>
  <c r="P653" s="1"/>
  <c r="K651"/>
  <c r="P651" s="1"/>
  <c r="K649"/>
  <c r="P649" s="1"/>
  <c r="K648"/>
  <c r="P648" s="1"/>
  <c r="K639"/>
  <c r="P639" s="1"/>
  <c r="K638"/>
  <c r="P638" s="1"/>
  <c r="K636"/>
  <c r="P636" s="1"/>
  <c r="K619"/>
  <c r="P619" s="1"/>
  <c r="K633"/>
  <c r="P633" s="1"/>
  <c r="K632"/>
  <c r="P632" s="1"/>
  <c r="K631"/>
  <c r="P631" s="1"/>
  <c r="K630"/>
  <c r="P630" s="1"/>
  <c r="K629"/>
  <c r="P629" s="1"/>
  <c r="K628"/>
  <c r="P628" s="1"/>
  <c r="K627"/>
  <c r="P627" s="1"/>
  <c r="K626"/>
  <c r="P626" s="1"/>
  <c r="K625"/>
  <c r="P625" s="1"/>
  <c r="K624"/>
  <c r="P624" s="1"/>
  <c r="K623"/>
  <c r="P623" s="1"/>
  <c r="K622"/>
  <c r="P622" s="1"/>
  <c r="K621"/>
  <c r="P621" s="1"/>
  <c r="K617"/>
  <c r="P617" s="1"/>
  <c r="K615"/>
  <c r="P615" s="1"/>
  <c r="K584"/>
  <c r="P584" s="1"/>
  <c r="K571"/>
  <c r="P571" s="1"/>
  <c r="K566"/>
  <c r="P566" s="1"/>
  <c r="K563"/>
  <c r="P563" s="1"/>
  <c r="K553"/>
  <c r="P553" s="1"/>
  <c r="K550"/>
  <c r="P550" s="1"/>
  <c r="K529"/>
  <c r="P529" s="1"/>
  <c r="K527"/>
  <c r="P527" s="1"/>
  <c r="K525"/>
  <c r="P525" s="1"/>
  <c r="K524"/>
  <c r="P524" s="1"/>
  <c r="K514"/>
  <c r="P514" s="1"/>
  <c r="K570"/>
  <c r="P570" s="1"/>
  <c r="K526"/>
  <c r="P526" s="1"/>
  <c r="K489"/>
  <c r="P489" s="1"/>
  <c r="K487"/>
  <c r="P487" s="1"/>
  <c r="K482"/>
  <c r="P482" s="1"/>
  <c r="K480"/>
  <c r="P480" s="1"/>
  <c r="K667" l="1"/>
  <c r="P667" s="1"/>
  <c r="K599"/>
  <c r="P599" s="1"/>
  <c r="K680"/>
  <c r="P680" s="1"/>
  <c r="K503" l="1"/>
  <c r="P503" s="1"/>
  <c r="K532"/>
  <c r="K452"/>
  <c r="K454"/>
  <c r="P454" s="1"/>
  <c r="P452" l="1"/>
  <c r="P532"/>
  <c r="K137" l="1"/>
  <c r="P137" l="1"/>
  <c r="K516" l="1"/>
  <c r="P516" s="1"/>
  <c r="K635"/>
  <c r="K507"/>
  <c r="K569"/>
  <c r="P569" s="1"/>
  <c r="K546"/>
  <c r="P546" s="1"/>
  <c r="P507" l="1"/>
  <c r="P635"/>
  <c r="K663" l="1"/>
  <c r="P663" s="1"/>
  <c r="K531"/>
  <c r="P531" s="1"/>
  <c r="K539"/>
  <c r="P539" s="1"/>
  <c r="K585"/>
  <c r="P585" s="1"/>
  <c r="K537"/>
  <c r="P537" s="1"/>
  <c r="K634" l="1"/>
  <c r="P634" l="1"/>
  <c r="P12" l="1"/>
  <c r="K334" l="1"/>
  <c r="P334" s="1"/>
  <c r="K331"/>
  <c r="P331" s="1"/>
  <c r="K141"/>
  <c r="P141" s="1"/>
  <c r="K110"/>
  <c r="P110" s="1"/>
  <c r="K139" l="1"/>
  <c r="K320"/>
  <c r="K324" l="1"/>
  <c r="K318"/>
  <c r="P318" s="1"/>
  <c r="P320"/>
  <c r="P139"/>
  <c r="K179" l="1"/>
  <c r="K108"/>
  <c r="K323"/>
  <c r="P323" s="1"/>
  <c r="P324"/>
  <c r="K178" l="1"/>
  <c r="P178" s="1"/>
  <c r="P179"/>
  <c r="K105"/>
  <c r="P105" s="1"/>
  <c r="P108"/>
  <c r="K442" l="1"/>
  <c r="K441" s="1"/>
  <c r="P441" l="1"/>
  <c r="P442"/>
  <c r="K158" l="1"/>
  <c r="P158" s="1"/>
  <c r="K157"/>
  <c r="P157" s="1"/>
  <c r="K281"/>
  <c r="P281" s="1"/>
  <c r="K274"/>
  <c r="P274" s="1"/>
  <c r="K288"/>
  <c r="P288" s="1"/>
  <c r="K279"/>
  <c r="P279" s="1"/>
  <c r="K286"/>
  <c r="P286" s="1"/>
  <c r="K276"/>
  <c r="P276" s="1"/>
  <c r="K156" l="1"/>
  <c r="S97"/>
  <c r="K97"/>
  <c r="K264"/>
  <c r="K93" l="1"/>
  <c r="P93" s="1"/>
  <c r="P97"/>
  <c r="K146"/>
  <c r="P146" s="1"/>
  <c r="P156"/>
  <c r="K182"/>
  <c r="K181" s="1"/>
  <c r="P264"/>
  <c r="O79"/>
  <c r="S79" s="1"/>
  <c r="S13" s="1"/>
  <c r="K80"/>
  <c r="K79" l="1"/>
  <c r="P79" s="1"/>
  <c r="P80"/>
  <c r="P181"/>
  <c r="P182"/>
  <c r="K285"/>
  <c r="K263" l="1"/>
  <c r="P263" s="1"/>
  <c r="P285"/>
  <c r="O445"/>
  <c r="K589"/>
  <c r="P589" s="1"/>
  <c r="K445" l="1"/>
  <c r="P445" s="1"/>
  <c r="O42" l="1"/>
  <c r="O22" l="1"/>
  <c r="K42"/>
  <c r="K22" l="1"/>
  <c r="P22" s="1"/>
  <c r="P42"/>
  <c r="O103" l="1"/>
  <c r="K103" l="1"/>
  <c r="O102"/>
  <c r="P103" l="1"/>
  <c r="K102"/>
  <c r="P102" s="1"/>
  <c r="O143" l="1"/>
  <c r="O135" l="1"/>
  <c r="K143"/>
  <c r="P143" l="1"/>
  <c r="K135"/>
  <c r="P135" s="1"/>
</calcChain>
</file>

<file path=xl/sharedStrings.xml><?xml version="1.0" encoding="utf-8"?>
<sst xmlns="http://schemas.openxmlformats.org/spreadsheetml/2006/main" count="5243" uniqueCount="1976">
  <si>
    <t>Раздел 1. Перечень многоквартирных домов, в отношении которых планируется проведение капитального ремонта общего имущества</t>
  </si>
  <si>
    <t>за счет средств Фонда содействия реформированию ЖКХ</t>
  </si>
  <si>
    <t xml:space="preserve">за счет средств областного бюджета </t>
  </si>
  <si>
    <t>2. Вяземское городское поселение Вяземского района Смоленской области</t>
  </si>
  <si>
    <t>Итого по Кармановскому сельскому поселению Гагаринского района Смоленской области</t>
  </si>
  <si>
    <t>Итого по Дорогобужскому городскому поселению Дорогобужского района Смоленской области</t>
  </si>
  <si>
    <t>Итого по Верхнеднепровскому городскому поселению Дорогобужского района Смоленской области</t>
  </si>
  <si>
    <t>за счет средств местного бюджета</t>
  </si>
  <si>
    <t>нежилых</t>
  </si>
  <si>
    <t>жилых</t>
  </si>
  <si>
    <t>№ п/п</t>
  </si>
  <si>
    <t>Год</t>
  </si>
  <si>
    <t>Материал стен</t>
  </si>
  <si>
    <t>Количество этажей</t>
  </si>
  <si>
    <t>Количество подъездов</t>
  </si>
  <si>
    <t>Стоимость капитального ремонта</t>
  </si>
  <si>
    <t>Плановая дата завершения работ</t>
  </si>
  <si>
    <t>ввода в эксплуатацию</t>
  </si>
  <si>
    <t>за счет средств собственников помещений в МКД</t>
  </si>
  <si>
    <t>руб.</t>
  </si>
  <si>
    <t>кирпич</t>
  </si>
  <si>
    <t>-</t>
  </si>
  <si>
    <t>х</t>
  </si>
  <si>
    <t>панели</t>
  </si>
  <si>
    <t>Общая площадь МКД, всего</t>
  </si>
  <si>
    <t>всего</t>
  </si>
  <si>
    <t>Площадь помещений МКД</t>
  </si>
  <si>
    <t>в том числе</t>
  </si>
  <si>
    <t>завершения последнего капитального ремонта</t>
  </si>
  <si>
    <t>Г. Дорогобуж, ул. Мира, д. 2</t>
  </si>
  <si>
    <t>Г. Вязьма, ул. Ленина, д. 69б</t>
  </si>
  <si>
    <t>Предельная стоимость капитального ремонта 
1 кв. м общей площади помещений МКД</t>
  </si>
  <si>
    <t>Удельная стоимость капитального ремонта 
1 кв. м общей площади помещений МКД</t>
  </si>
  <si>
    <t>Итого по Смоленской области</t>
  </si>
  <si>
    <t xml:space="preserve">Адрес многоквартирного дома 
(далее - МКД)                                     </t>
  </si>
  <si>
    <t>Г. Вязьма, ул. 25 Октября, д. 29</t>
  </si>
  <si>
    <t>Г. Дорогобуж, ул. Калинина, д. 12</t>
  </si>
  <si>
    <t>кв. м</t>
  </si>
  <si>
    <t>руб./кв. м</t>
  </si>
  <si>
    <t>КРАТКОСРОЧНЫЙ ПЛАН 
реализации Региональной программы капитального ремонта общего имущества в многоквартирных домах, расположенных на территории Смоленской области, на 2014-2043 годы на 2020-2022 годы</t>
  </si>
  <si>
    <t>Г. Велиж, ул. Ивановская, д. 9</t>
  </si>
  <si>
    <t>12.2020</t>
  </si>
  <si>
    <t>12.2021</t>
  </si>
  <si>
    <t>12.2022</t>
  </si>
  <si>
    <t>Г. Велиж, ул. Кропоткина, д. 18/12</t>
  </si>
  <si>
    <t>Г. Велиж, ул. Советская, д. 13</t>
  </si>
  <si>
    <t>Г. Велиж, ул. Советская, д. 26</t>
  </si>
  <si>
    <t>Г. Велиж, ул. Энгельса, д. 12</t>
  </si>
  <si>
    <t>Г. Велиж, ул. Энгельса, д. 170</t>
  </si>
  <si>
    <t>Г. Вязьма, пер. Дзержинского, д. 4</t>
  </si>
  <si>
    <t>Г. Вязьма, пер. Дзержинского, д. 6</t>
  </si>
  <si>
    <t>Г. Вязьма, ул. 25 Октября, д. 1</t>
  </si>
  <si>
    <t>Г. Вязьма, ул. 25 Октября, д. 25</t>
  </si>
  <si>
    <t>Г. Вязьма, ул. 25 Октября, д. 3</t>
  </si>
  <si>
    <t>Г. Вязьма, ул. 25 Октября, д. 6</t>
  </si>
  <si>
    <t>Г. Вязьма, ул. 25 Октября, д. 8</t>
  </si>
  <si>
    <t>Г. Вязьма, ул. Заслонова, д. 9</t>
  </si>
  <si>
    <t>Г. Вязьма, ул. Кирова, д. 8</t>
  </si>
  <si>
    <t>Г. Вязьма, ул. Красноармейское шоссе, д. 15</t>
  </si>
  <si>
    <t>Г. Вязьма, ул. Красноармейское шоссе, д. 19</t>
  </si>
  <si>
    <t>Г. Вязьма, ул. Кронштадтская, д. 1</t>
  </si>
  <si>
    <t>Г. Вязьма, ул. Ленина, д. 12</t>
  </si>
  <si>
    <t>Г. Вязьма, ул. Ленина, д. 4</t>
  </si>
  <si>
    <t>Г. Вязьма, ул. Ленина, д. 46</t>
  </si>
  <si>
    <t>Г. Вязьма, ул. Ленина, д. 61</t>
  </si>
  <si>
    <t>Г. Вязьма, ул. Ленина, д. 7</t>
  </si>
  <si>
    <t>Г. Вязьма, ул. Машинистов, д. 11</t>
  </si>
  <si>
    <t>Г. Вязьма, ул. Машинистов, д. 5</t>
  </si>
  <si>
    <t>Г. Вязьма, ул. Машинистов, д. 7</t>
  </si>
  <si>
    <t>Г. Вязьма, ул. Машинистов, д. 9</t>
  </si>
  <si>
    <t>Г. Вязьма, ул. Московская, д. 19</t>
  </si>
  <si>
    <t>Г. Вязьма, ул. Московская, д. 22</t>
  </si>
  <si>
    <t>Г. Вязьма, ул. Освобождения, д. 1</t>
  </si>
  <si>
    <t>Г. Вязьма, ул. Парижской Коммуны, д. 15</t>
  </si>
  <si>
    <t>Г. Вязьма, ул. Парижской Коммуны, д. 5</t>
  </si>
  <si>
    <t>Г. Вязьма, ул. Парижской Коммуны, д. 7</t>
  </si>
  <si>
    <t>Г. Вязьма, ул. Парижской Коммуны, д. 8</t>
  </si>
  <si>
    <t>Г. Вязьма, ул. Покровского, д. 3</t>
  </si>
  <si>
    <t>Г. Вязьма, ул. Полевая, д. 1</t>
  </si>
  <si>
    <t>Г. Вязьма, ул. Полины Осипенко, д. 2б</t>
  </si>
  <si>
    <t>Г. Вязьма, ул. Полины Осипенко, д. 3</t>
  </si>
  <si>
    <t>Г. Вязьма, ул. Просвещения, д. 7</t>
  </si>
  <si>
    <t>Г. Вязьма, ул. Репина, д. 11</t>
  </si>
  <si>
    <t>Г. Вязьма, ул. Репина, д. 14</t>
  </si>
  <si>
    <t>Г. Вязьма, ул. Репина, д. 9</t>
  </si>
  <si>
    <t>Г. Вязьма, ул. Смоленская, д. 19</t>
  </si>
  <si>
    <t>Г. Вязьма, ул. Фрунзе, д. 5</t>
  </si>
  <si>
    <t>Г. Вязьма, ул. Юбилейная, д. 15</t>
  </si>
  <si>
    <t>Г. Вязьма, ул. Ямская, д. 43</t>
  </si>
  <si>
    <t>Дер. Тюхменево, ул. Карьероуправления, д. 12</t>
  </si>
  <si>
    <t>С. Семлево, ул. Калинина, д. 17</t>
  </si>
  <si>
    <t>С. Хмелита, ул. Парковая, д. 6</t>
  </si>
  <si>
    <t>каркасно-засыпной</t>
  </si>
  <si>
    <t>Г. Гагарин, пр. Сельхозтехника, д. 2</t>
  </si>
  <si>
    <t>Г. Гагарин, ул. 50 лет ВЛКСМ, д. 14</t>
  </si>
  <si>
    <t>Пос. Благодатное, д. 11</t>
  </si>
  <si>
    <t>С. Карманово, ул. Пролетарская, д. 12</t>
  </si>
  <si>
    <t xml:space="preserve">С. Карманово, ул. Самохина, д. 7 </t>
  </si>
  <si>
    <t>С. Карманово, ул. Советская, д. 50</t>
  </si>
  <si>
    <t>С. Карманово, ул. Советская, д. 50а</t>
  </si>
  <si>
    <t>С. Карманово, ул. Советская, д. 52</t>
  </si>
  <si>
    <t>Итого по Гагаринскому городскому поселению Гагаринского района Смоленской области</t>
  </si>
  <si>
    <t>С. Глинка, пер. Смоленский, д. 1а</t>
  </si>
  <si>
    <t>С. Глинка, пер. Смоленский, д. 2</t>
  </si>
  <si>
    <t>С. Глинка, ул. Ленина, д. 16</t>
  </si>
  <si>
    <t>Г. Демидов, пр. Суворовский, д. 12</t>
  </si>
  <si>
    <t>Г. Демидов, ул. Витебская, д. 8</t>
  </si>
  <si>
    <t>Г. Демидов, ул. Советская, д. 72</t>
  </si>
  <si>
    <t>Г. Демидов, ул. Фрадкова, д. 10</t>
  </si>
  <si>
    <t>Г. Демидов, ул. Фрадкова, д. 19</t>
  </si>
  <si>
    <t>Г. Демидов, ул. Хренова, д. 14б</t>
  </si>
  <si>
    <t>Дер. Центральная Усадьба, ул. Акатовская, д. 23</t>
  </si>
  <si>
    <t>Г. Дорогобуж, ул. ДОС, д. 4</t>
  </si>
  <si>
    <t>Г. Дорогобуж, ул. Мира, д. 10</t>
  </si>
  <si>
    <t>Г. Дорогобуж, ул. Мира, д. 12</t>
  </si>
  <si>
    <t>Г. Дорогобуж, ул. Мира, д. 26</t>
  </si>
  <si>
    <t>Г. Дорогобуж, ул. Мира, д. 34</t>
  </si>
  <si>
    <t>Г. Дорогобуж, ул. Чистякова, д. 8</t>
  </si>
  <si>
    <t>Пос. Верхнеднепровский, пер. Днепровский, д. 6</t>
  </si>
  <si>
    <t>Пос. Верхнеднепровский, ул. Комсомольская, д. 3</t>
  </si>
  <si>
    <t>Пос. Верхнеднепровский, ул. Комсомольская, д. 4</t>
  </si>
  <si>
    <t>Пос. Верхнеднепровский, ул. Комсомольская, д. 6</t>
  </si>
  <si>
    <t>Пос. Верхнеднепровский, ул. Молодежная, д. 28</t>
  </si>
  <si>
    <t>Пос. Верхнеднепровский, ул. Молодежная, д. 4</t>
  </si>
  <si>
    <t>Пос. Верхнеднепровский, ул. Молодежная, д. 6</t>
  </si>
  <si>
    <t>Пос. Верхнеднепровский, ул. Советская, д. 11</t>
  </si>
  <si>
    <t>Пос. Верхнеднепровский, ул. Советская, д. 13</t>
  </si>
  <si>
    <t>Пос. Верхнеднепровский, ул. Советская, д. 15</t>
  </si>
  <si>
    <t>Пос. Верхнеднепровский, ул. Советская, д. 17</t>
  </si>
  <si>
    <t>Пос. Верхнеднепровский, ул. Советская, д. 6</t>
  </si>
  <si>
    <t>Пос. Верхнеднепровский, ул. Советская, д. 9</t>
  </si>
  <si>
    <t>Г. Духовщина, ул. Луначарского, д. 13</t>
  </si>
  <si>
    <t>Г. Духовщина, ул. Смоленская, д. 56</t>
  </si>
  <si>
    <t>Итого по Духовщинскому городскому поселению Духовщинского района Смоленской области</t>
  </si>
  <si>
    <t>Итого по Ельнинскому городскому поселению Ельнинского района Смоленской области</t>
  </si>
  <si>
    <t>Г. Ельня, ул. Кировская, д. 9</t>
  </si>
  <si>
    <t>Г. Ельня, ул. Первомайская, д. 14</t>
  </si>
  <si>
    <t>Г. Ельня, ул. Первомайская, д. 47</t>
  </si>
  <si>
    <t>Г. Ельня, ул. Пролетарская, д. 2</t>
  </si>
  <si>
    <t>Г. Ельня, ул. Смоленский большак, д. 24</t>
  </si>
  <si>
    <t>С. Ершичи, ул. Новая, д. 1</t>
  </si>
  <si>
    <t>С. Ершичи, ул. Советская, д. 13</t>
  </si>
  <si>
    <t>Итого по Ершичскому сельскому поселению Ершичского района Смоленской области</t>
  </si>
  <si>
    <t>Дер. Пищулино, ул. Школа-интернат, д. 15</t>
  </si>
  <si>
    <t>Пос. Кардымово, ул. Октябрьская, д. 16</t>
  </si>
  <si>
    <t>Ст. Духовская, д. 4</t>
  </si>
  <si>
    <t>Итого по Кардымовскому городскому поселению Кардымовского района Смоленской области</t>
  </si>
  <si>
    <t>Дер. Гусино, ул. Молодежная, д. 1</t>
  </si>
  <si>
    <t>Дер. Гусино, ул. Молодежная, д. 4</t>
  </si>
  <si>
    <t>Дер. Гусино, ул. Советская, д. 43</t>
  </si>
  <si>
    <t>Дер. Лонница, ул. Мира, д. 7</t>
  </si>
  <si>
    <t>Дер. Лонница, ул. Центральная, д. 3</t>
  </si>
  <si>
    <t>Итого по Краснинскому городскому поселению Краснинского района Смоленской области</t>
  </si>
  <si>
    <t>Итого по Гусинскому сельскому поселению Краснинского района Смоленской области</t>
  </si>
  <si>
    <t>Дер. Соболево, д. 24</t>
  </si>
  <si>
    <t>Пос. Монастырщина, тер. Сельхозтехника, д. 15</t>
  </si>
  <si>
    <t>Пос. Монастырщина, ул. Юбилейная, д. 30</t>
  </si>
  <si>
    <t>Итого по Монастырщинскому городскому поселению Монастырщинского района Смоленской области</t>
  </si>
  <si>
    <t>Итого по Соболевскому сельскому поселению Монастырщинского района Смоленской области</t>
  </si>
  <si>
    <t>бревенчатый, обложенный кирпичом</t>
  </si>
  <si>
    <t>Дер. Крапивна, ул. Горького, д. 8</t>
  </si>
  <si>
    <t>Итого по Высоковскому сельскому поселению Новодугинского района Смоленской области</t>
  </si>
  <si>
    <t>С. Высокое, ул. Высоковская, д. 46</t>
  </si>
  <si>
    <t>Г. Починок, военный гарнизон «Елки-3», д. 201</t>
  </si>
  <si>
    <t>Г. Починок, военный гарнизон «Елки-3», д. 202</t>
  </si>
  <si>
    <t>Г. Починок, военный гарнизон «Елки-3», д. 204</t>
  </si>
  <si>
    <t>Г. Починок, пер. 2-й Советский, д. 5</t>
  </si>
  <si>
    <t>Г. Починок, ул. Кирова, д. 14</t>
  </si>
  <si>
    <t>Г. Починок, ул. Советская, д. 39</t>
  </si>
  <si>
    <t>Г. Починок, ул. Советская, д. 44</t>
  </si>
  <si>
    <t>Г. Починок, ул. Социалистическая, д. 41</t>
  </si>
  <si>
    <t>Г. Починок, ул. Строителей, д. 5</t>
  </si>
  <si>
    <t>Дер. Климщина, д. 66</t>
  </si>
  <si>
    <t>Дер. Климщина, д. 89</t>
  </si>
  <si>
    <t>Дер. Климщина, д. 93</t>
  </si>
  <si>
    <t>Пос. Стодолище, ул. Ленина, д. 27</t>
  </si>
  <si>
    <t>Итого по Починковскому городскому поселению Починковского района Смоленской области</t>
  </si>
  <si>
    <t>Итого по Стодолищенскому сельскому поселению Починковского района Смоленской области</t>
  </si>
  <si>
    <t>Г. Рославль, мкрн. 15, д. 30</t>
  </si>
  <si>
    <t>Г. Рославль, мкрн. 15, д. 4</t>
  </si>
  <si>
    <t>Г. Рославль, мкрн. 16, д. 12</t>
  </si>
  <si>
    <t>Г. Рославль, мкрн. 16, д. 5</t>
  </si>
  <si>
    <t>Г. Рославль, мкрн. 16, д. 8</t>
  </si>
  <si>
    <t>Г. Рославль, мкрн. 17, д. 13</t>
  </si>
  <si>
    <t>Г. Рославль, пер. 2-й Советский, д. 38</t>
  </si>
  <si>
    <t>Г. Рославль, пос. ТЭЦ, д. 3</t>
  </si>
  <si>
    <t>Г. Рославль, ул. 2-я Дачная, д. 8</t>
  </si>
  <si>
    <t>Г. Рославль, ул. Димитрова, д. 7</t>
  </si>
  <si>
    <t>Г. Рославль, ул. Димитрова, д. 9</t>
  </si>
  <si>
    <t>Г. Рославль, ул. Заводская, д. 40</t>
  </si>
  <si>
    <t>Г. Рославль, ул. Заводская, д. 42</t>
  </si>
  <si>
    <t>Г. Рославль, ул. Заслонова, д. 6</t>
  </si>
  <si>
    <t>Г. Рославль, ул. Каляева, д. 4а</t>
  </si>
  <si>
    <t>Г. Рославль, ул. Каляева, д. 4в</t>
  </si>
  <si>
    <t>Г. Рославль, ул. Красноармейская, д. 100</t>
  </si>
  <si>
    <t>Г. Рославль, ул. Красноармейская, д. 49</t>
  </si>
  <si>
    <t>Г. Рославль, ул. Ленина, д. 1</t>
  </si>
  <si>
    <t>Г. Рославль, ул. Ленина, д. 18</t>
  </si>
  <si>
    <t>Г. Рославль, ул. Ленина, д. 5</t>
  </si>
  <si>
    <t>Г. Рославль, ул. Ленина, д. 7</t>
  </si>
  <si>
    <t>Г. Рославль, ул. Ленина, д. 9</t>
  </si>
  <si>
    <t>Г. Рославль, ул. Мичурина, д. 28</t>
  </si>
  <si>
    <t>Г. Рославль, ул. Октябрьская, д. 29</t>
  </si>
  <si>
    <t>Г. Рославль, ул. Октябрьская, д. 32б</t>
  </si>
  <si>
    <t>Г. Рославль, ул. Пролетарская, д. 40</t>
  </si>
  <si>
    <t>Г. Рославль, ул. Пролетарская, д. 42</t>
  </si>
  <si>
    <t>Г. Рославль, ул. Пролетарская, д. 44</t>
  </si>
  <si>
    <t>Г. Рославль, ул. Пролетарская, д. 46</t>
  </si>
  <si>
    <t>Г. Рославль, ул. Пролетарская, д. 58</t>
  </si>
  <si>
    <t>Г. Рославль, ул. Пролетарская, д. 72</t>
  </si>
  <si>
    <t>Г. Рославль, ул. Пролетарская, д. 77</t>
  </si>
  <si>
    <t>Г. Рославль, ул. Пролетарская, д. 92</t>
  </si>
  <si>
    <t>Г. Рославль, ул. Пушкина, д. 24</t>
  </si>
  <si>
    <t>Г. Рославль, ул. Пушкина, д. 8а</t>
  </si>
  <si>
    <t>Г. Рославль, ул. Товарная, д. 11</t>
  </si>
  <si>
    <t>Г. Рославль, ул. Урицкого, д. 11б</t>
  </si>
  <si>
    <t>Г. Рославль, ул. Урицкого, д. 13а</t>
  </si>
  <si>
    <t>Г. Рославль, ул. Урицкого, д. 15а</t>
  </si>
  <si>
    <t>Г. Рославль, ул. Чехова, д. 22а</t>
  </si>
  <si>
    <t>Дер. Козловка, ул. Мира, д. 23</t>
  </si>
  <si>
    <t>Дер. Козловка, ул. Мира, д. 27</t>
  </si>
  <si>
    <t>Дер. Козловка, ул. Мира, д. 29</t>
  </si>
  <si>
    <t>Дер. Козловка, ул. Мира, д. 33</t>
  </si>
  <si>
    <t>Дер. Козловка, ул. Мира, д. 51</t>
  </si>
  <si>
    <t>Дер. Козловка, ул. Мира, д. 54</t>
  </si>
  <si>
    <t>Дер. Козловка, ул. Мира, д. 56</t>
  </si>
  <si>
    <t>С. Екимовичи, пер. Школьный, д. 1</t>
  </si>
  <si>
    <t>С. Екимовичи, ул. Ленинская, д. 31</t>
  </si>
  <si>
    <t>С. Остер, ул. Советская, д. 5</t>
  </si>
  <si>
    <t>С. Остер, ул. Советская, д. 6</t>
  </si>
  <si>
    <t>1933-1940</t>
  </si>
  <si>
    <t>бревенчатый</t>
  </si>
  <si>
    <t>1958-1959</t>
  </si>
  <si>
    <t>Г. Рославль, мкрн. 16, д. 10</t>
  </si>
  <si>
    <t>Г. Рославль, ул. Урицкого д. 16</t>
  </si>
  <si>
    <t>1979-1980</t>
  </si>
  <si>
    <t>Итого по Остерскому сельскому поселению Рославльского района Смоленской области</t>
  </si>
  <si>
    <t>Итого по Рославльскому городскому поселению Рославльского района Смоленской области</t>
  </si>
  <si>
    <t>Итого по Екимовичскому сельскому поселению Рославльского района Смоленской области</t>
  </si>
  <si>
    <t>Г. Рудня, пос. Молкомбината, д. 1</t>
  </si>
  <si>
    <t>Г. Рудня, пос. Молкомбината, д. 2</t>
  </si>
  <si>
    <t>Г. Рудня, пос. Молкомбината, д. 26</t>
  </si>
  <si>
    <t>Г. Рудня, пос. Молкомбината, д. 34</t>
  </si>
  <si>
    <t>Г. Рудня, пос. Молкомбината, д. 37</t>
  </si>
  <si>
    <t>Г. Рудня, пос. Молкомбината, д. 5</t>
  </si>
  <si>
    <t xml:space="preserve">Г. Рудня, ул. Заречная, д. 20 </t>
  </si>
  <si>
    <t>Г. Рудня, ул. Киреева, д. 109</t>
  </si>
  <si>
    <t>Г. Рудня, ул. Киреева, д. 119</t>
  </si>
  <si>
    <t>Г. Рудня, ул. Киреева, д. 68</t>
  </si>
  <si>
    <t>Г. Рудня, ул. Колхозная, д. 26а</t>
  </si>
  <si>
    <t>Г. Рудня, ул. Колхозная, д. 8</t>
  </si>
  <si>
    <t>Г. Рудня, ул. Красноярская, д. 42</t>
  </si>
  <si>
    <t>Г. Рудня, ул. Станционная, д. 22а</t>
  </si>
  <si>
    <t>Дер. Сташки, ул. Молодежная, д. 1</t>
  </si>
  <si>
    <t>Дер. Чистик, ул. Садовая, д. 8</t>
  </si>
  <si>
    <t>Итого по Руднянскому городскому поселению Руднянского района Смоленской области</t>
  </si>
  <si>
    <t>шлакоблочный</t>
  </si>
  <si>
    <t>бутовый</t>
  </si>
  <si>
    <t>Итого по Чистиковскому сельскому поселению Руднянского района Смоленской области</t>
  </si>
  <si>
    <t>1960</t>
  </si>
  <si>
    <t>2</t>
  </si>
  <si>
    <t>3</t>
  </si>
  <si>
    <t>Г. Сафоново, ул. 40 лет Октября, д. 5</t>
  </si>
  <si>
    <t>Г. Сафоново, ул. 40 лет Октября, д. 8</t>
  </si>
  <si>
    <t>Г. Сафоново, ул. Кирова, д. 2</t>
  </si>
  <si>
    <t>Г. Сафоново, ул. Ковалева, д. 17</t>
  </si>
  <si>
    <t>Г. Сафоново, ул. Ковалева, д. 1а</t>
  </si>
  <si>
    <t>Г. Сафоново, ул. Ковалева, д. 3</t>
  </si>
  <si>
    <t>Г. Сафоново, ул. Коммунистическая, д. 1</t>
  </si>
  <si>
    <t>Г. Сафоново, ул. Коммунистическая, д. 11</t>
  </si>
  <si>
    <t>Г. Сафоново, ул. Коммунистическая, д. 3</t>
  </si>
  <si>
    <t>Г. Сафоново, ул. Коммунистическая, д. 5</t>
  </si>
  <si>
    <t>Г. Сафоново, ул. Коммунистическая, д. 6</t>
  </si>
  <si>
    <t>Г. Сафоново, ул. Коммунистическая, д. 7</t>
  </si>
  <si>
    <t>Г. Сафоново, ул. Коммунистическая, д. 9</t>
  </si>
  <si>
    <t>Г. Сафоново, ул. Красногвардейская, д. 39</t>
  </si>
  <si>
    <t>Г. Сафоново, ул. Ленина, д. 10</t>
  </si>
  <si>
    <t>Г. Сафоново, ул. Ленина, д. 18</t>
  </si>
  <si>
    <t>Г. Сафоново, ул. Ленина, д. 9</t>
  </si>
  <si>
    <t>Г. Сафоново, ул. Ленинградская, д. 8</t>
  </si>
  <si>
    <t>Г. Сафоново, ул. Революционная, д. 1</t>
  </si>
  <si>
    <t>Г. Сафоново, ул. Революционная, д. 3</t>
  </si>
  <si>
    <t>Г. Сафоново, ул. Революционная, д. 5</t>
  </si>
  <si>
    <t>Г. Сафоново, ул. Репина, д. 18</t>
  </si>
  <si>
    <t>Г. Сафоново, ул. Свободы, д. 13</t>
  </si>
  <si>
    <t>Г. Сафоново, ул. Строителей, д. 2</t>
  </si>
  <si>
    <t>Дер. Вышегор, ул. Мира, д. 2</t>
  </si>
  <si>
    <t>Дер. Вышегор, ул. Мира, д. 3</t>
  </si>
  <si>
    <t>Дер. Клинка, ул. Школьная, д. 2</t>
  </si>
  <si>
    <t>Дер. Кононово, ул. Школьная, д. 21</t>
  </si>
  <si>
    <t>Дер. Николо-Погорелое, ул. Центральная, д. 2</t>
  </si>
  <si>
    <t>Дер. Николо-Погорелое, ул. Центральная, д. 5</t>
  </si>
  <si>
    <t>Пос. Вадино, ул. Молодежная, д. 5</t>
  </si>
  <si>
    <t>Итого по Сафоновскому городскому поселению Сафоновского района Смоленской области</t>
  </si>
  <si>
    <t>Итого по Беленинскому сельскому поселению Сафоновского района Смоленской области</t>
  </si>
  <si>
    <t>1956</t>
  </si>
  <si>
    <t>Итого по Вышегорскому сельскому поселению Сафоновского района Смоленской области</t>
  </si>
  <si>
    <t>Итого по Вадинскому сельскому поселению Сафоновского района Смоленской области</t>
  </si>
  <si>
    <t>1959</t>
  </si>
  <si>
    <t>Итого по Зимницкому сельскому поселению Сафоновского района Смоленской области</t>
  </si>
  <si>
    <t>Итого по Николо-Погореловскому сельскому поселению Сафоновского района Смоленской области</t>
  </si>
  <si>
    <t>1954</t>
  </si>
  <si>
    <t>1957</t>
  </si>
  <si>
    <t>Итого по городу Смоленску</t>
  </si>
  <si>
    <t>Г. Смоленск, бульвар Гагарина, д. 6</t>
  </si>
  <si>
    <t>Г. Смоленск, Витебское шоссе, д. 1/37</t>
  </si>
  <si>
    <t>Г. Смоленск, Витебское шоссе, д. 28а</t>
  </si>
  <si>
    <t>Г. Смоленск, Витебское шоссе, д. 36</t>
  </si>
  <si>
    <t>Г. Смоленск, Витебское шоссе, д. 56</t>
  </si>
  <si>
    <t>Г. Смоленск, Витебское шоссе, д. 6</t>
  </si>
  <si>
    <t>Г. Смоленск, Витебское шоссе, д. 62</t>
  </si>
  <si>
    <t>Г. Смоленск, Витебское шоссе, д. 66</t>
  </si>
  <si>
    <t>Г. Смоленск, Витебское шоссе, д. 68</t>
  </si>
  <si>
    <t>Г. Смоленск, городок Коминтерна, д. 10</t>
  </si>
  <si>
    <t>Г. Смоленск, городок Коминтерна, д. 6а</t>
  </si>
  <si>
    <t>Г. Смоленск, городок Коминтерна, д. 8а</t>
  </si>
  <si>
    <t>Г. Смоленск, пер. 2-й Выставочный, д. 13а</t>
  </si>
  <si>
    <t>Г. Смоленск, пер. 2-й Киевский, д. 5а</t>
  </si>
  <si>
    <t>Г. Смоленск, пер. 2-й Краснофлотский, д. 26б</t>
  </si>
  <si>
    <t>Г. Смоленск, пер. 2-й Краснофлотский, д. 34а</t>
  </si>
  <si>
    <t>Г. Смоленск, пер. 2-й Краснофлотский, д. 34б</t>
  </si>
  <si>
    <t>Г. Смоленск, пер. 2-й Краснофлотский, д. 34в</t>
  </si>
  <si>
    <t>Г. Смоленск, пер. 2-й Рославльский, д. 5</t>
  </si>
  <si>
    <t>Г. Смоленск, пер. 2-й Серебрянки, д. 1</t>
  </si>
  <si>
    <t>Г. Смоленск, пер. 3-й Горького, д. 3</t>
  </si>
  <si>
    <t>Г. Смоленск, пер. 3-й Горького, д. 5</t>
  </si>
  <si>
    <t>Г. Смоленск, пер. 4-й Краснофлотский, д. 1</t>
  </si>
  <si>
    <t>Г. Смоленск, пер. 4-й Слобода-Садки, д. 13</t>
  </si>
  <si>
    <t>Г. Смоленск, пер. 4-й Слобода-Садки, д. 26</t>
  </si>
  <si>
    <t>Г. Смоленск, пер. 4-й Слобода-Садки, д. 33</t>
  </si>
  <si>
    <t>Г. Смоленск, пер. 4-й Слобода-Садки, д. 35</t>
  </si>
  <si>
    <t>Г. Смоленск, пер. 4-й Слобода-Садки, д. 39</t>
  </si>
  <si>
    <t>Г. Смоленск, пер. Бакунина, д. 2</t>
  </si>
  <si>
    <t>Г. Смоленск, пер. Больничный, д. 2</t>
  </si>
  <si>
    <t>Г. Смоленск, пер. Больничный, д. 7</t>
  </si>
  <si>
    <t>Г. Смоленск, пер. Витебский, д. 18</t>
  </si>
  <si>
    <t>Г. Смоленск, пер. Витебский, д. 3а</t>
  </si>
  <si>
    <t>Г. Смоленск, пер. Запольный, д. 1</t>
  </si>
  <si>
    <t>Г. Смоленск, пер. Запольный, д. 3</t>
  </si>
  <si>
    <t>Г. Смоленск, пер. Запольный, д. 4</t>
  </si>
  <si>
    <t>Г. Смоленск, пер. Запольный, д. 5а</t>
  </si>
  <si>
    <t>Г. Смоленск, пер. Ново-Киевский, д. 2а</t>
  </si>
  <si>
    <t>Г. Смоленск, пер. Ново-Чернушенский, д. 2</t>
  </si>
  <si>
    <t>Г. Смоленск, пер. Смирнова, д. 3</t>
  </si>
  <si>
    <t>Г. Смоленск, пер. Смирнова, д. 3/4</t>
  </si>
  <si>
    <t>Г. Смоленск, пер. Станционный, д. 2</t>
  </si>
  <si>
    <t>Г. Смоленск, пер. Станционный, д. 4</t>
  </si>
  <si>
    <t>Г. Смоленск, пер. Хлебозаводской, д. 10</t>
  </si>
  <si>
    <t>Г. Смоленск, пер. Хлебозаводской, д. 18</t>
  </si>
  <si>
    <t>Г. Смоленск, пер. Хлебозаводской, д. 4</t>
  </si>
  <si>
    <t>Г. Смоленск, пер. Хлебозаводской, д. 6</t>
  </si>
  <si>
    <t>Г. Смоленск, пер. Чуриловский, д. 1</t>
  </si>
  <si>
    <t>Г. Смоленск, пер. Чуриловский, д. 1а</t>
  </si>
  <si>
    <t>Г. Смоленск, пос. 430 км, д. 12</t>
  </si>
  <si>
    <t>Г. Смоленск, пос. 430 км, д. 14</t>
  </si>
  <si>
    <t>Г. Смоленск, пос. 430 км, д. 18</t>
  </si>
  <si>
    <t>Г. Смоленск, пос. 430 км, д. 19</t>
  </si>
  <si>
    <t>Г. Смоленск, пос. Гедеоновка, д. 12</t>
  </si>
  <si>
    <t>Г. Смоленск, пос. Гедеоновка, д. 13</t>
  </si>
  <si>
    <t>Г. Смоленск, пос. Красный Бор, в/ч 83283, д. 3</t>
  </si>
  <si>
    <t>Г. Смоленск, пос. Красный Бор, в/ч 83283, д. 4</t>
  </si>
  <si>
    <t>Г. Смоленск, пос. Красный Бор, в/ч 83283, д. 6</t>
  </si>
  <si>
    <t>Г. Смоленск, пос. Красный Бор, д. 5/18</t>
  </si>
  <si>
    <t>Г. Смоленск, пос. Красный Бор, д. 5/220</t>
  </si>
  <si>
    <t>Г. Смоленск, пос. Нижняя Дубровенка, д. 5</t>
  </si>
  <si>
    <t>Г. Смоленск, пос. Серебрянка, д. 50б</t>
  </si>
  <si>
    <t>Г. Смоленск, пос. Серебрянка, д. 50в</t>
  </si>
  <si>
    <t>Г. Смоленск, пос. Серебрянка, д. 52</t>
  </si>
  <si>
    <t>Г. Смоленск, пос. Серебрянка, д. 68а</t>
  </si>
  <si>
    <t>Г. Смоленск, пр. Дзержинского, д. 6</t>
  </si>
  <si>
    <t>Г. Смоленск, просп. Гагарина, д. 12/1</t>
  </si>
  <si>
    <t>Г. Смоленск, просп. Гагарина, д. 13/2</t>
  </si>
  <si>
    <t>Г. Смоленск, просп. Гагарина, д. 29/1</t>
  </si>
  <si>
    <t>Г. Смоленск, просп. Гагарина, д. 3</t>
  </si>
  <si>
    <t>Г. Смоленск, просп. Гагарина, д. 4</t>
  </si>
  <si>
    <t>Г. Смоленск, просп. Гагарина, д. 6</t>
  </si>
  <si>
    <t>Г. Смоленск, ул. 12 лет Октября, д. 15</t>
  </si>
  <si>
    <t>Г. Смоленск, ул. 12 лет Октября, д. 7а</t>
  </si>
  <si>
    <t>Г. Смоленск, ул. 2-я Загорная, д. 16</t>
  </si>
  <si>
    <t>Г. Смоленск, ул. 2-я Киевская, д. 10</t>
  </si>
  <si>
    <t>Г. Смоленск, ул. 2-я Киевская, д. 12</t>
  </si>
  <si>
    <t>Г. Смоленск, ул. 2-я Киевская, д. 13</t>
  </si>
  <si>
    <t>Г. Смоленск, ул. 2-я Киевская, д. 15</t>
  </si>
  <si>
    <t>Г. Смоленск, ул. 2-я Киевская, д. 18</t>
  </si>
  <si>
    <t>Г. Смоленск, ул. 2-я Киевская, д. 7</t>
  </si>
  <si>
    <t>Г. Смоленск, ул. 2-я Северная, д. 21/2</t>
  </si>
  <si>
    <t>Г. Смоленск, ул. 2-я Северная, д. 23</t>
  </si>
  <si>
    <t>Г. Смоленск, ул. 4-я Загорная, д. 8</t>
  </si>
  <si>
    <t>Г. Смоленск, ул. 4-я Загорная, д. 9</t>
  </si>
  <si>
    <t>Г. Смоленск, ул. 8 Марта, д. 10</t>
  </si>
  <si>
    <t>Г. Смоленск, ул. 8 Марта, д. 17</t>
  </si>
  <si>
    <t>Г. Смоленск, ул. 8 Марта, д. 4</t>
  </si>
  <si>
    <t>Г. Смоленск, ул. 8 Марта, д. 5</t>
  </si>
  <si>
    <t>Г. Смоленск, ул. 8 Марта, д. 9</t>
  </si>
  <si>
    <t>Г. Смоленск, ул. Автозаводская, д. 23</t>
  </si>
  <si>
    <t>Г. Смоленск, ул. Автозаводская, д. 32а</t>
  </si>
  <si>
    <t>Г. Смоленск, ул. Багратиона, д. 12/13</t>
  </si>
  <si>
    <t>Г. Смоленск, ул. Багратиона, д. 57б</t>
  </si>
  <si>
    <t>Г. Смоленск, ул. Бакунина, д. 2а</t>
  </si>
  <si>
    <t>Г. Смоленск, ул. Бакунина, д. 5</t>
  </si>
  <si>
    <t>Г. Смоленск, ул. Белинского, д. 10</t>
  </si>
  <si>
    <t>Г. Смоленск, ул. Белинского, д. 10а</t>
  </si>
  <si>
    <t>Г. Смоленск, ул. Белинского, д. 12</t>
  </si>
  <si>
    <t>Г. Смоленск, ул. Белинского, д. 2</t>
  </si>
  <si>
    <t>Г. Смоленск, ул. Белинского, д. 2а</t>
  </si>
  <si>
    <t>Г. Смоленск, ул. Белинского, д. 4</t>
  </si>
  <si>
    <t>Г. Смоленск, ул. Белинского, д. 4а</t>
  </si>
  <si>
    <t>Г. Смоленск, ул. Белинского, д. 6</t>
  </si>
  <si>
    <t>Г. Смоленск, ул. Белинского, д. 6а</t>
  </si>
  <si>
    <t>Г. Смоленск, ул. Белинского, д. 7</t>
  </si>
  <si>
    <t>Г. Смоленск, ул. Белинского, д. 8</t>
  </si>
  <si>
    <t>Г. Смоленск, ул. Белинского, д. 8а</t>
  </si>
  <si>
    <t>Г. Смоленск, ул. Белинского, д. 9</t>
  </si>
  <si>
    <t>Г. Смоленск, ул. Белинского, д. 9а</t>
  </si>
  <si>
    <t>Г. Смоленск, ул. Беляева, д. 6</t>
  </si>
  <si>
    <t>Г. Смоленск, ул. Большая Краснофлотская, д. 11</t>
  </si>
  <si>
    <t>Г. Смоленск, ул. Большая Краснофлотская, д. 3</t>
  </si>
  <si>
    <t>Г. Смоленск, ул. Большая Краснофлотская, д. 5</t>
  </si>
  <si>
    <t>Г. Смоленск, ул. Большая Краснофлотская, д. 7</t>
  </si>
  <si>
    <t>Г. Смоленск, ул. Большая Краснофлотская, д. 9</t>
  </si>
  <si>
    <t>Г. Смоленск, ул. Большая Советская, д. 13</t>
  </si>
  <si>
    <t>Г. Смоленск, ул. Большая Советская, д. 14</t>
  </si>
  <si>
    <t>Г. Смоленск, ул. Большая Советская, д. 18/18</t>
  </si>
  <si>
    <t>Г. Смоленск, ул. Большая Советская, д. 24</t>
  </si>
  <si>
    <t>Г. Смоленск, ул. Большая Советская, д. 28/16</t>
  </si>
  <si>
    <t>Г. Смоленск, ул. Большая Советская, д. 33</t>
  </si>
  <si>
    <t>Г. Смоленск, ул. Большая Советская, д. 35</t>
  </si>
  <si>
    <t>Г. Смоленск, ул. Большая Советская, д. 39/11</t>
  </si>
  <si>
    <t>Г. Смоленск, ул. Большая Советская, д. 43</t>
  </si>
  <si>
    <t>Г. Смоленск, ул. Большая Советская, д. 7</t>
  </si>
  <si>
    <t>Г. Смоленск, ул. Брестская, д. 1</t>
  </si>
  <si>
    <t>Г. Смоленск, ул. Брестская, д. 2</t>
  </si>
  <si>
    <t>Г. Смоленск, ул. Брестская, д. 3</t>
  </si>
  <si>
    <t>Г. Смоленск, ул. Брестская, д. 5</t>
  </si>
  <si>
    <t>Г. Смоленск, ул. Верхне-Рославльская, д. 15</t>
  </si>
  <si>
    <t>Г. Смоленск, ул. Верхне-Рославльская, д. 20</t>
  </si>
  <si>
    <t>Г. Смоленск, ул. Верхне-Рославльская, д. 22</t>
  </si>
  <si>
    <t>Г. Смоленск, ул. Войкова, д. 8а</t>
  </si>
  <si>
    <t>Г. Смоленск, ул. Воробьева, д. 15</t>
  </si>
  <si>
    <t>Г. Смоленск, ул. Воробьева, д. 16/12</t>
  </si>
  <si>
    <t>Г. Смоленск, ул. Воробьева, д. 18</t>
  </si>
  <si>
    <t>Г. Смоленск, ул. Воробьева, д. 20</t>
  </si>
  <si>
    <t>Г. Смоленск, ул. Воробьева, д. 22</t>
  </si>
  <si>
    <t>Г. Смоленск, ул. Воробьева, д. 24</t>
  </si>
  <si>
    <t>Г. Смоленск, ул. Воробьева, д. 26</t>
  </si>
  <si>
    <t>Г. Смоленск, ул. Воробьева, д. 26а</t>
  </si>
  <si>
    <t>Г. Смоленск, ул. Воробьева, д. 26б</t>
  </si>
  <si>
    <t>Г. Смоленск, ул. Воробьева, д. 28</t>
  </si>
  <si>
    <t>Г. Смоленск, ул. Воробьева, д. 30</t>
  </si>
  <si>
    <t>Г. Смоленск, ул. Воробьева, д. 30а</t>
  </si>
  <si>
    <t>Г. Смоленск, ул. Воробьева, д. 32</t>
  </si>
  <si>
    <t>Г. Смоленск, ул. Воробьева, д. 32а</t>
  </si>
  <si>
    <t>Г. Смоленск, ул. Воробьева, д. 34</t>
  </si>
  <si>
    <t>Г. Смоленск, ул. Воробьева, д. 36</t>
  </si>
  <si>
    <t>Г. Смоленск, ул. Воробьева, д. 8/8</t>
  </si>
  <si>
    <t>Г. Смоленск, ул. Высокая, д. 21</t>
  </si>
  <si>
    <t>Г. Смоленск, ул. Гастелло, д. 12</t>
  </si>
  <si>
    <t>Г. Смоленск, ул. Гастелло, д. 2</t>
  </si>
  <si>
    <t>Г. Смоленск, ул. Гастелло, д. 20</t>
  </si>
  <si>
    <t>Г. Смоленск, ул. Гастелло, д. 5/2</t>
  </si>
  <si>
    <t>Г. Смоленск, ул. Гастелло, д. 7/1</t>
  </si>
  <si>
    <t>Г. Смоленск, ул. Генерала Городнянского, д. 3</t>
  </si>
  <si>
    <t>Г. Смоленск, ул. Генерала Лукина, д. 10</t>
  </si>
  <si>
    <t>Г. Смоленск, ул. Генерала Лукина, д. 10а</t>
  </si>
  <si>
    <t>Г. Смоленск, ул. Генерала Лукина, д. 12</t>
  </si>
  <si>
    <t>Г. Смоленск, ул. Генерала Лукина, д. 12а</t>
  </si>
  <si>
    <t>Г. Смоленск, ул. Генерала Лукина, д. 38</t>
  </si>
  <si>
    <t>Г. Смоленск, ул. Генерала Лукина, д. 40</t>
  </si>
  <si>
    <t>Г. Смоленск, ул. Генерала Лукина, д. 6</t>
  </si>
  <si>
    <t>Г. Смоленск, ул. Генерала Лукина, д. 8</t>
  </si>
  <si>
    <t>Г. Смоленск, ул. Генерала Лукина, д. 8а</t>
  </si>
  <si>
    <t>Г. Смоленск, ул. Герцена, д. 13</t>
  </si>
  <si>
    <t>Г. Смоленск, ул. Герцена, д. 5</t>
  </si>
  <si>
    <t>Г. Смоленск, ул. Герцена, д. 9</t>
  </si>
  <si>
    <t>Г. Смоленск, ул. Глинки, д. 9</t>
  </si>
  <si>
    <t>Г. Смоленск, ул. Госпитальная, д. 31</t>
  </si>
  <si>
    <t>Г. Смоленск, ул. Губенко, д. 18</t>
  </si>
  <si>
    <t>Г. Смоленск, ул. Губенко, д. 20</t>
  </si>
  <si>
    <t>Г. Смоленск, ул. Губенко, д. 22</t>
  </si>
  <si>
    <t>Г. Смоленск, ул. Дзержинского, д. 15</t>
  </si>
  <si>
    <t>Г. Смоленск, ул. Дзержинского, д. 19а</t>
  </si>
  <si>
    <t>Г. Смоленск, ул. Дзержинского, д. 22</t>
  </si>
  <si>
    <t>Г. Смоленск, ул. Дзержинского, д. 2а</t>
  </si>
  <si>
    <t>Г. Смоленск, ул. Докучаева, д. 10</t>
  </si>
  <si>
    <t>Г. Смоленск, ул. Докучаева, д. 11</t>
  </si>
  <si>
    <t>Г. Смоленск, ул. Докучаева, д. 4</t>
  </si>
  <si>
    <t>Г. Смоленск, ул. Докучаева, д. 6</t>
  </si>
  <si>
    <t>Г. Смоленск, ул. Докучаева, д. 8</t>
  </si>
  <si>
    <t>Г. Смоленск, ул. Исаковского, д. 40</t>
  </si>
  <si>
    <t>Г. Смоленск, ул. Исаковского, д. 42</t>
  </si>
  <si>
    <t>Г. Смоленск, ул. Карбышева, д. 2</t>
  </si>
  <si>
    <t>Г. Смоленск, ул. Карбышева, д. 4</t>
  </si>
  <si>
    <t>Г. Смоленск, ул. Карбышева, д. 6</t>
  </si>
  <si>
    <t>Г. Смоленск, ул. Кирилла и Мефодия, д. 1</t>
  </si>
  <si>
    <t>Г. Смоленск, ул. Кирова, д. 1</t>
  </si>
  <si>
    <t>Г. Смоленск, ул. Кирова, д. 2/57</t>
  </si>
  <si>
    <t>Г. Смоленск, ул. Кирова, д. 26</t>
  </si>
  <si>
    <t>Г. Смоленск, ул. Кирова, д. 29</t>
  </si>
  <si>
    <t>Г. Смоленск, ул. Кирова, д. 2а</t>
  </si>
  <si>
    <t>Г. Смоленск, ул. Кирова, д. 3</t>
  </si>
  <si>
    <t>Г. Смоленск, ул. Кирова, д. 30</t>
  </si>
  <si>
    <t>Г. Смоленск, ул. Кирова, д. 32</t>
  </si>
  <si>
    <t>Г. Смоленск, ул. Кирова, д. 4</t>
  </si>
  <si>
    <t>Г. Смоленск, ул. Кирова, д. 5</t>
  </si>
  <si>
    <t>Г. Смоленск, ул. Кирова, д. 6</t>
  </si>
  <si>
    <t>Г. Смоленск, ул. Кирова, д. 8</t>
  </si>
  <si>
    <t>Г. Смоленск, ул. Козлова, д. 5</t>
  </si>
  <si>
    <t>Г. Смоленск, ул. Коммунистическая, д. 12</t>
  </si>
  <si>
    <t>Г. Смоленск, ул. Коммунистическая, д. 14</t>
  </si>
  <si>
    <t>Г. Смоленск, ул. Коммунистическая, д. 22</t>
  </si>
  <si>
    <t>Г. Смоленск, ул. Коненкова, д. 8</t>
  </si>
  <si>
    <t>Г. Смоленск, ул. Котовского, д. 1</t>
  </si>
  <si>
    <t>Г. Смоленск, ул. Котовского, д. 11</t>
  </si>
  <si>
    <t>Г. Смоленск, ул. Котовского, д. 11а</t>
  </si>
  <si>
    <t>Г. Смоленск, ул. Котовского, д. 13</t>
  </si>
  <si>
    <t>Г. Смоленск, ул. Котовского, д. 3</t>
  </si>
  <si>
    <t>Г. Смоленск, ул. Котовского, д. 3а</t>
  </si>
  <si>
    <t>Г. Смоленск, ул. Котовского, д. 7</t>
  </si>
  <si>
    <t>Г. Смоленск, ул. Котовского, д. 9</t>
  </si>
  <si>
    <t>Г. Смоленск, ул. Котовского, д. 9а</t>
  </si>
  <si>
    <t>Г. Смоленск, ул. Крупской, д. 28а</t>
  </si>
  <si>
    <t>Г. Смоленск, ул. Крупской, д. 28б</t>
  </si>
  <si>
    <t>Г. Смоленск, ул. Крупской, д. 28в</t>
  </si>
  <si>
    <t>Г. Смоленск, ул. Крупской, д. 39б</t>
  </si>
  <si>
    <t>Г. Смоленск, ул. Крупской, д. 43/2</t>
  </si>
  <si>
    <t>Г. Смоленск, ул. Крупской, д. 56</t>
  </si>
  <si>
    <t>Г. Смоленск, ул. Крупской, д. 58</t>
  </si>
  <si>
    <t>Г. Смоленск, ул. Крупской, д. 63/2</t>
  </si>
  <si>
    <t>Г. Смоленск, ул. Крупской, д. 65</t>
  </si>
  <si>
    <t>Г. Смоленск, ул. Кутузова, д. 10а</t>
  </si>
  <si>
    <t>Г. Смоленск, ул. Кутузова, д. 6</t>
  </si>
  <si>
    <t>Г. Смоленск, ул. Лавочкина, д. 50а</t>
  </si>
  <si>
    <t>Г. Смоленск, ул. Лавочкина, д. 53</t>
  </si>
  <si>
    <t>Г. Смоленск, ул. Лавочкина, д. 54</t>
  </si>
  <si>
    <t>Г. Смоленск, ул. Лавочкина, д. 55</t>
  </si>
  <si>
    <t>Г. Смоленск, ул. Лавочкина, д. 56</t>
  </si>
  <si>
    <t>Г. Смоленск, ул. Лавочкина, д. 57</t>
  </si>
  <si>
    <t>Г. Смоленск, ул. Лавочкина, д. 58</t>
  </si>
  <si>
    <t>Г. Смоленск, ул. Лавочкина, д. 61/2</t>
  </si>
  <si>
    <t>Г. Смоленск, ул. Лавочкина, д. 66а</t>
  </si>
  <si>
    <t>Г. Смоленск, ул. Лавочкина, д. 70</t>
  </si>
  <si>
    <t>Г. Смоленск, ул. Ленина, д. 11</t>
  </si>
  <si>
    <t>Г. Смоленск, ул. Ленина, д. 12а</t>
  </si>
  <si>
    <t>Г. Смоленск, ул. Ленина, д. 15</t>
  </si>
  <si>
    <t>Г. Смоленск, ул. Ленина, д. 26</t>
  </si>
  <si>
    <t>Г. Смоленск, ул. Ленина, д. 29/24</t>
  </si>
  <si>
    <t>Г. Смоленск, ул. Ленина, д. 30</t>
  </si>
  <si>
    <t>Г. Смоленск, ул. Ленина, д. 33</t>
  </si>
  <si>
    <t>Г. Смоленск, ул. Ленина, д. 36</t>
  </si>
  <si>
    <t>Г. Смоленск, ул. Ленина, д. 38</t>
  </si>
  <si>
    <t>Г. Смоленск, ул. Ленина, д. 6/1</t>
  </si>
  <si>
    <t>Г. Смоленск, ул. Ленина, д. 9</t>
  </si>
  <si>
    <t>Г. Смоленск, ул. Ломоносова, д. 3</t>
  </si>
  <si>
    <t>Г. Смоленск, ул. Мало-Краснофлотская, д. 29</t>
  </si>
  <si>
    <t>Г. Смоленск, ул. Мало-Краснофлотская, д. 31</t>
  </si>
  <si>
    <t>Г. Смоленск, ул. Мало-Краснофлотская, д. 33</t>
  </si>
  <si>
    <t>Г. Смоленск, ул. Мало-Краснофлотская, д. 35</t>
  </si>
  <si>
    <t>Г. Смоленск, ул. Мало-Краснофлотская, д. 69а</t>
  </si>
  <si>
    <t>Г. Смоленск, ул. Марии Октябрьской, д. 10г</t>
  </si>
  <si>
    <t>Г. Смоленск, ул. Марии Октябрьской, д. 4</t>
  </si>
  <si>
    <t>Г. Смоленск, ул. Марии Октябрьской, д. 4а</t>
  </si>
  <si>
    <t>Г. Смоленск, ул. Марии Октябрьской, д. 4б</t>
  </si>
  <si>
    <t>Г. Смоленск, ул. Марии Октябрьской, д. 6</t>
  </si>
  <si>
    <t>Г. Смоленск, ул. Марии Октябрьской, д. 6а</t>
  </si>
  <si>
    <t>Г. Смоленск, ул. Марии Октябрьской, д. 6б</t>
  </si>
  <si>
    <t>Г. Смоленск, ул. Марии Октябрьской, д. 6в</t>
  </si>
  <si>
    <t>Г. Смоленск, ул. Маршала Жукова, д. 18</t>
  </si>
  <si>
    <t>Г. Смоленск, ул. Маршала Жукова, д. 20</t>
  </si>
  <si>
    <t>Г. Смоленск, ул. Маршала Жукова, д. 26а</t>
  </si>
  <si>
    <t>Г. Смоленск, ул. Матросова, д. 20</t>
  </si>
  <si>
    <t>Г. Смоленск, ул. Маяковского, д. 5</t>
  </si>
  <si>
    <t>Г. Смоленск, ул. Минская, д. 15</t>
  </si>
  <si>
    <t>Г. Смоленск, ул. Минская, д. 5</t>
  </si>
  <si>
    <t>Г. Смоленск, ул. Минская, д. 7</t>
  </si>
  <si>
    <t>Г. Смоленск, ул. Молодёжная, д. 16</t>
  </si>
  <si>
    <t>Г. Смоленск, ул. Московский Большак, д. 22</t>
  </si>
  <si>
    <t>Г. Смоленск, ул. Московский Большак, д. 45</t>
  </si>
  <si>
    <t>Г. Смоленск, ул. Московский Большак, д. 47</t>
  </si>
  <si>
    <t>Г. Смоленск, ул. Московский Большак, д. 51а</t>
  </si>
  <si>
    <t>Г. Смоленск, ул. Московский Большак, д. 55а</t>
  </si>
  <si>
    <t>Г. Смоленск, ул. Московское шоссе, д. 140</t>
  </si>
  <si>
    <t>Г. Смоленск, ул. Нарвская, д. 3</t>
  </si>
  <si>
    <t>Г. Смоленск, ул. Нахимова, д. 11</t>
  </si>
  <si>
    <t>Г. Смоленск, ул. Нахимсона, д. 16</t>
  </si>
  <si>
    <t>Г. Смоленск, ул. Нахимсона, д. 8</t>
  </si>
  <si>
    <t>Г. Смоленск, ул. Николаева, д. 15</t>
  </si>
  <si>
    <t>Г. Смоленск, ул. Николаева, д. 17</t>
  </si>
  <si>
    <t>Г. Смоленск, ул. Николаева, д. 22а</t>
  </si>
  <si>
    <t>Г. Смоленск, ул. Николаева, д. 3</t>
  </si>
  <si>
    <t>Г. Смоленск, ул. Николаева, д. 4</t>
  </si>
  <si>
    <t>Г. Смоленск, ул. Николаева, д. 51</t>
  </si>
  <si>
    <t>Г. Смоленск, ул. Николаева, д. 52</t>
  </si>
  <si>
    <t>Г. Смоленск, ул. Николаева, д. 61/38</t>
  </si>
  <si>
    <t>Г. Смоленск, ул. Николаева, д. 7</t>
  </si>
  <si>
    <t>Г. Смоленск, ул. Николаева, д. 9</t>
  </si>
  <si>
    <t>Г. Смоленск, ул. Ново-Ленинградская, д. 18</t>
  </si>
  <si>
    <t>Г. Смоленск, ул. Ново-Ленинградская, д. 19</t>
  </si>
  <si>
    <t>Г. Смоленск, ул. Ново-Московская, д. 38а</t>
  </si>
  <si>
    <t>Г. Смоленск, ул. Ново-Рославльская, д. 7</t>
  </si>
  <si>
    <t>Г. Смоленск, ул. Октябрьской революции, д. 18</t>
  </si>
  <si>
    <t>Г. Смоленск, ул. Октябрьской революции, д. 7</t>
  </si>
  <si>
    <t>Г. Смоленск, ул. Октября, д. 48</t>
  </si>
  <si>
    <t>Г. Смоленск, ул. Папанина, д. 12а</t>
  </si>
  <si>
    <t>Г. Смоленск, ул. Папанина, д. 1а</t>
  </si>
  <si>
    <t>Г. Смоленск, ул. Парковая, д. 22</t>
  </si>
  <si>
    <t>Г. Смоленск, ул. Парковая, д. 24</t>
  </si>
  <si>
    <t>Г. Смоленск, ул. Попова, д. 4</t>
  </si>
  <si>
    <t>Г. Смоленск, ул. Пржевальского, д. 10</t>
  </si>
  <si>
    <t>Г. Смоленск, ул. Пржевальского, д. 12</t>
  </si>
  <si>
    <t>Г. Смоленск, ул. Пржевальского, д. 2</t>
  </si>
  <si>
    <t>Г. Смоленск, ул. Пржевальского, д. 6/25</t>
  </si>
  <si>
    <t>Г. Смоленск, ул. Пржевальского, д. 8</t>
  </si>
  <si>
    <t>Г. Смоленск, ул. Пригородная, д. 1а</t>
  </si>
  <si>
    <t>Г. Смоленск, ул. Пролетарская, д. 13а</t>
  </si>
  <si>
    <t>Г. Смоленск, ул. Пролетарская, д. 35</t>
  </si>
  <si>
    <t>Г. Смоленск, ул. Пролетарская, д. 37</t>
  </si>
  <si>
    <t>Г. Смоленск, ул. Рабочая, д. 5</t>
  </si>
  <si>
    <t>Г. Смоленск, ул. Радищева, д. 1</t>
  </si>
  <si>
    <t>Г. Смоленск, ул. Радищева, д. 11</t>
  </si>
  <si>
    <t>Г. Смоленск, ул. Радищева, д. 11а</t>
  </si>
  <si>
    <t>Г. Смоленск, ул. Радищева, д. 3</t>
  </si>
  <si>
    <t>Г. Смоленск, ул. Радищева, д. 3а</t>
  </si>
  <si>
    <t>Г. Смоленск, ул. Радищева, д. 5</t>
  </si>
  <si>
    <t>Г. Смоленск, ул. Радищева, д. 9</t>
  </si>
  <si>
    <t>Г. Смоленск, ул. Раевского, д. 1</t>
  </si>
  <si>
    <t>Г. Смоленск, ул. Раевского, д. 3</t>
  </si>
  <si>
    <t>Г. Смоленск, ул. Реввоенсовета, д. 11а</t>
  </si>
  <si>
    <t>Г. Смоленск, ул. Реввоенсовета, д. 16</t>
  </si>
  <si>
    <t>Г. Смоленск, ул. Реввоенсовета, д. 18</t>
  </si>
  <si>
    <t>Г. Смоленск, ул. Реввоенсовета, д. 20</t>
  </si>
  <si>
    <t>Г. Смоленск, ул. Реввоенсовета, д. 22</t>
  </si>
  <si>
    <t>Г. Смоленск, ул. Свердлова, д. 1</t>
  </si>
  <si>
    <t>Г. Смоленск, ул. Седова, д. 26а</t>
  </si>
  <si>
    <t>Г. Смоленск, ул. Седова, д. 31а</t>
  </si>
  <si>
    <t>Г. Смоленск, ул. Седова, д. 54</t>
  </si>
  <si>
    <t>Г. Смоленск, ул. Седова, д. 54а</t>
  </si>
  <si>
    <t>Г. Смоленск, ул. Седова, д. 56</t>
  </si>
  <si>
    <t>Г. Смоленск, ул. Седова, д. 56а</t>
  </si>
  <si>
    <t>Г. Смоленск, ул. Седова, д. 60</t>
  </si>
  <si>
    <t>Г. Смоленск, ул. Смоленская, д. 16</t>
  </si>
  <si>
    <t>Г. Смоленск, ул. Соболева, д. 107</t>
  </si>
  <si>
    <t>Г. Смоленск, ул. Соболева, д. 108</t>
  </si>
  <si>
    <t>Г. Смоленск, ул. Соболева, д. 110</t>
  </si>
  <si>
    <t>Г. Смоленск, ул. Соболева, д. 111</t>
  </si>
  <si>
    <t>Г. Смоленск, ул. Соболева, д. 111а</t>
  </si>
  <si>
    <t>Г. Смоленск, ул. Соболева, д. 111б</t>
  </si>
  <si>
    <t>Г. Смоленск, ул. Соболева, д. 111в</t>
  </si>
  <si>
    <t>Г. Смоленск, ул. Соболева, д. 22</t>
  </si>
  <si>
    <t>Г. Смоленск, ул. Соболева, д. 84</t>
  </si>
  <si>
    <t>Г. Смоленск, ул. Соболева, д. 86</t>
  </si>
  <si>
    <t>Г. Смоленск, ул. Соболева, д. 94</t>
  </si>
  <si>
    <t>Г. Смоленск, ул. Социалистическая, д. 2а</t>
  </si>
  <si>
    <t>Г. Смоленск, ул. Социалистическая, д. 9</t>
  </si>
  <si>
    <t>Г. Смоленск, ул. Станционная, д. 4</t>
  </si>
  <si>
    <t>Г. Смоленск, ул. Станционная, д. 6</t>
  </si>
  <si>
    <t>Г. Смоленск, ул. Станционная, д. 8а</t>
  </si>
  <si>
    <t>Г. Смоленск, ул. Твардовского, д. 10</t>
  </si>
  <si>
    <t>Г. Смоленск, ул. Твардовского, д. 10а</t>
  </si>
  <si>
    <t>Г. Смоленск, ул. Твардовского, д. 3</t>
  </si>
  <si>
    <t>Г. Смоленск, ул. Твардовского, д. 5/11</t>
  </si>
  <si>
    <t>Г. Смоленск, ул. Твардовского, д. 9</t>
  </si>
  <si>
    <t>Г. Смоленск, ул. Тенишевой, д. 4</t>
  </si>
  <si>
    <t>Г. Смоленск, ул. Тухачевского, д. 1</t>
  </si>
  <si>
    <t>Г. Смоленск, ул. Тухачевского, д. 10</t>
  </si>
  <si>
    <t>Г. Смоленск, ул. Тухачевского, д. 3</t>
  </si>
  <si>
    <t>Г. Смоленск, ул. Тухачевского, д. 4</t>
  </si>
  <si>
    <t>Г. Смоленск, ул. Тухачевского, д. 5</t>
  </si>
  <si>
    <t>Г. Смоленск, ул. Тухачевского, д. 8</t>
  </si>
  <si>
    <t>Г. Смоленск, ул. Тухачевского, д. 9</t>
  </si>
  <si>
    <t>Г. Смоленск, ул. Урицкого, д. 15</t>
  </si>
  <si>
    <t>Г. Смоленск, ул. Урицкого, д. 17</t>
  </si>
  <si>
    <t>Г. Смоленск, ул. Урицкого, д. 3</t>
  </si>
  <si>
    <t>Г. Смоленск, ул. Урицкого, д. 4</t>
  </si>
  <si>
    <t>Г. Смоленск, ул. Урицкого, д. 6</t>
  </si>
  <si>
    <t>Г. Смоленск, ул. Урицкого, д. 8</t>
  </si>
  <si>
    <t>Г. Смоленск, ул. Фаянсовая, д. 13</t>
  </si>
  <si>
    <t>Г. Смоленск, ул. Фаянсовая, д. 15</t>
  </si>
  <si>
    <t>Г. Смоленск, ул. Фрунзе, д. 16</t>
  </si>
  <si>
    <t>Г. Смоленск, ул. Фрунзе, д. 18</t>
  </si>
  <si>
    <t>Г. Смоленск, ул. Фрунзе, д. 2</t>
  </si>
  <si>
    <t>Г. Смоленск, ул. Фрунзе, д. 27</t>
  </si>
  <si>
    <t>Г. Смоленск, ул. Фрунзе, д. 29</t>
  </si>
  <si>
    <t>Г. Смоленск, ул. Фрунзе, д. 31</t>
  </si>
  <si>
    <t>Г. Смоленск, ул. Фрунзе, д. 34</t>
  </si>
  <si>
    <t>Г. Смоленск, ул. Фрунзе, д. 34а</t>
  </si>
  <si>
    <t>Г. Смоленск, ул. Фрунзе, д. 36а</t>
  </si>
  <si>
    <t>Г. Смоленск, ул. Фрунзе, д. 38</t>
  </si>
  <si>
    <t>Г. Смоленск, ул. Фрунзе, д. 47</t>
  </si>
  <si>
    <t>Г. Смоленск, ул. Фрунзе, д. 51</t>
  </si>
  <si>
    <t>Г. Смоленск, ул. Фрунзе, д. 6</t>
  </si>
  <si>
    <t>Г. Смоленск, ул. Фурманова, д. 16</t>
  </si>
  <si>
    <t>Г. Смоленск, ул. Фурманова, д. 43</t>
  </si>
  <si>
    <t xml:space="preserve">Г. Смоленск, ул. Центральная, д. 13 </t>
  </si>
  <si>
    <t>Г. Смоленск, ул. Центральная, д. 18/2</t>
  </si>
  <si>
    <t>Г. Смоленск, ул. Центральная, д. 2</t>
  </si>
  <si>
    <t>Г. Смоленск, ул. Центральная, д. 4</t>
  </si>
  <si>
    <t>Г. Смоленск, ул. Чаплина, д. 4</t>
  </si>
  <si>
    <t>Г. Смоленск, ул. Чернышевского, д. 10</t>
  </si>
  <si>
    <t xml:space="preserve">Г. Смоленск, ул. Чернышевского, д. 12 </t>
  </si>
  <si>
    <t>Г. Смоленск, ул. Чернышевского, д. 12а</t>
  </si>
  <si>
    <t>Г. Смоленск, ул. Чернышевского, д. 14</t>
  </si>
  <si>
    <t>Г. Смоленск, ул. Чернышевского, д. 16</t>
  </si>
  <si>
    <t>Г. Смоленск, ул. Чернышевского, д. 6</t>
  </si>
  <si>
    <t>Г. Смоленск, ул. Чернышевского, д. 6а</t>
  </si>
  <si>
    <t>Г. Смоленск, ул. Чернышевского, д. 8</t>
  </si>
  <si>
    <t>Г. Смоленск, ул. Чернышевского, д. 8а</t>
  </si>
  <si>
    <t>Г. Смоленск, ул. Черняховского, д. 10</t>
  </si>
  <si>
    <t>Г. Смоленск, ул. Черняховского, д. 11а</t>
  </si>
  <si>
    <t>Г. Смоленск, ул. Черняховского, д. 11б</t>
  </si>
  <si>
    <t>Г. Смоленск, ул. Черняховского, д. 13а</t>
  </si>
  <si>
    <t>Г. Смоленск, ул. Черняховского, д. 16а</t>
  </si>
  <si>
    <t>Г. Смоленск, ул. Черняховского, д. 18</t>
  </si>
  <si>
    <t>Г. Смоленск, ул. Черняховского, д. 18а</t>
  </si>
  <si>
    <t>Г. Смоленск, ул. Черняховского, д. 18в</t>
  </si>
  <si>
    <t>Г. Смоленск, ул. Черняховского, д. 20</t>
  </si>
  <si>
    <t>Г. Смоленск, ул. Черняховского, д. 20а</t>
  </si>
  <si>
    <t>Г. Смоленск, ул. Черняховского, д. 22</t>
  </si>
  <si>
    <t>Г. Смоленск, ул. Черняховского, д. 22а</t>
  </si>
  <si>
    <t>Г. Смоленск, ул. Черняховского, д. 22б</t>
  </si>
  <si>
    <t>Г. Смоленск, ул. Черняховского, д. 22в</t>
  </si>
  <si>
    <t>Г. Смоленск, ул. Черняховского, д. 23</t>
  </si>
  <si>
    <t>Г. Смоленск, ул. Черняховского, д. 24</t>
  </si>
  <si>
    <t>Г. Смоленск, ул. Черняховского, д. 24а</t>
  </si>
  <si>
    <t>Г. Смоленск, ул. Черняховского, д. 24б</t>
  </si>
  <si>
    <t>Г. Смоленск, ул. Черняховского, д. 24в</t>
  </si>
  <si>
    <t>Г. Смоленск, ул. Черняховского, д. 26</t>
  </si>
  <si>
    <t>Г. Смоленск, ул. Черняховского, д. 26а</t>
  </si>
  <si>
    <t>Г. Смоленск, ул. Черняховского, д. 26б</t>
  </si>
  <si>
    <t>Г. Смоленск, ул. Черняховского, д. 8а</t>
  </si>
  <si>
    <t>Г. Смоленск, ул. Черняховского, д. 8б</t>
  </si>
  <si>
    <t>Г. Смоленск, ул. Чехова, д. 1</t>
  </si>
  <si>
    <t>Г. Смоленск, ул. Чехова, д. 2</t>
  </si>
  <si>
    <t>Г. Смоленск, ул. Чехова, д. 2а</t>
  </si>
  <si>
    <t>Г. Смоленск, ул. Чехова, д. 5</t>
  </si>
  <si>
    <t>Г. Смоленск, ул. Чкалова, д. 1</t>
  </si>
  <si>
    <t>Г. Смоленск, ул. Чкалова, д. 11а</t>
  </si>
  <si>
    <t>Г. Смоленск, ул. Чкалова, д. 17</t>
  </si>
  <si>
    <t>Г. Смоленск, ул. Чкалова, д. 3а</t>
  </si>
  <si>
    <t>Г. Смоленск, ул. Шевченко, д. 78</t>
  </si>
  <si>
    <t>Г. Смоленск, ул. Шевченко, д. 80</t>
  </si>
  <si>
    <t>Г. Смоленск, ул. Шевченко, д. 82</t>
  </si>
  <si>
    <t>Г. Смоленск, ул. Шевченко, д. 84/2</t>
  </si>
  <si>
    <t>Г. Смоленск, ул. Шоссейная, д. 1</t>
  </si>
  <si>
    <t>Г. Смоленск, ул. Шоссейная, д. 3</t>
  </si>
  <si>
    <t>Г. Смоленск, ул. Шоссейная, д. 4</t>
  </si>
  <si>
    <t>Г. Смоленск, ул. Шоссейная, д. 5</t>
  </si>
  <si>
    <t>Г. Смоленск, ул. Щорса, д. 14а</t>
  </si>
  <si>
    <t>Г. Смоленск, ул. Энгельса, д. 10</t>
  </si>
  <si>
    <t>Г. Смоленск, ул. Энгельса, д. 16</t>
  </si>
  <si>
    <t>Г. Смоленск, ул. Энгельса, д. 3</t>
  </si>
  <si>
    <t>Г. Смоленск, ул. Энгельса, д. 6</t>
  </si>
  <si>
    <t>Дер. Жуково, ул. Мира, д. 50</t>
  </si>
  <si>
    <t>Дер. Жуково, ул. Мира, д. 52</t>
  </si>
  <si>
    <t>Дер. Жуково, ул. Мира, д. 53</t>
  </si>
  <si>
    <t>Дер. Жуково, ул. Мира, д. 56</t>
  </si>
  <si>
    <t>Дер. Зыколино, д. 27</t>
  </si>
  <si>
    <t>Дер. Кощино, ул. Мира, д. 1</t>
  </si>
  <si>
    <t>Дер. Моготово, ул. Центральная, д. 1</t>
  </si>
  <si>
    <t>Дер. Моготово, ул. Центральная, д. 3</t>
  </si>
  <si>
    <t>Дер. Моготово, ул. Центральная, д. 5</t>
  </si>
  <si>
    <t>Дер. Мощинки, ул. Садовая, д. 5</t>
  </si>
  <si>
    <t>Дер. Мощинки, ул. Садовая, д. 7</t>
  </si>
  <si>
    <t>Дер. Новые Батеки, ул. Северная, д. 19</t>
  </si>
  <si>
    <t>Дер. Санаторий Борок, д. 2</t>
  </si>
  <si>
    <t>Дер. Санаторий Борок, д. 3</t>
  </si>
  <si>
    <t>Дер. Фленово, ул. Музейная, д. 1</t>
  </si>
  <si>
    <t>Дер. Шоссейный дом Вонлярово, д. 5</t>
  </si>
  <si>
    <t>С. Катынь, ул. Витебское шоссе, д. 1</t>
  </si>
  <si>
    <t>С. Талашкино, ул. Ленина, д. 19</t>
  </si>
  <si>
    <t>С. Талашкино, ул. Ленина, д. 19а</t>
  </si>
  <si>
    <t>С. Талашкино, ул. Ленина, д. 21</t>
  </si>
  <si>
    <t>С. Талашкино, ул. Ленина, д. 23</t>
  </si>
  <si>
    <t>С. Талашкино, ул. Парковая, д. 6</t>
  </si>
  <si>
    <t>С. Талашкино, ул. Садовая, д. 1</t>
  </si>
  <si>
    <t>С. Талашкино, ул. Садовая, д. 10</t>
  </si>
  <si>
    <t>С. Талашкино, ул. Садовая, д. 3</t>
  </si>
  <si>
    <t>Итого по Катынскому сельскому поселению Смоленского района Смоленской области</t>
  </si>
  <si>
    <t>Итого по Кощинскому сельскому поселению Смоленского района Смоленской области</t>
  </si>
  <si>
    <t>Итого по Стабенскому сельскому поселению Смоленского района Смоленской области</t>
  </si>
  <si>
    <t>Итого по Талашкинскому сельскому поселению Смоленского района Смоленской области</t>
  </si>
  <si>
    <t>Итого по Гнездовскому сельскому поселению Смоленского района Смоленской области</t>
  </si>
  <si>
    <t>Г. Сычевка, ул. Карла Маркса, д. 10</t>
  </si>
  <si>
    <t>Г. Сычевка, ул. Карла Маркса, д. 12</t>
  </si>
  <si>
    <t>Г. Сычевка, ул. Комсомольская, д. 36</t>
  </si>
  <si>
    <t>Г. Сычевка, ул. Станционное Шоссе, д. 9</t>
  </si>
  <si>
    <t xml:space="preserve">Дер. Мальцево, ул. Набережная Вазузы, д. 2 </t>
  </si>
  <si>
    <t>Дер. Мальцево, ул. Парковая, д. 2</t>
  </si>
  <si>
    <t>Дер. Мальцево, ул. Парковая, д. 4</t>
  </si>
  <si>
    <t>Дер. Юшино, ул. Дачная, д. 2</t>
  </si>
  <si>
    <t>Дер. Юшино, ул. Речная, д. 2</t>
  </si>
  <si>
    <t>Итого по Сычевскому городскому поселению Сычевского района Смоленской области</t>
  </si>
  <si>
    <t>Итого по Мальцевскому сельскому поселению Сычевского района Смоленской области</t>
  </si>
  <si>
    <t>Итого по Темкинскому сельскому поселению Темкинского района Смоленской области</t>
  </si>
  <si>
    <t>С. Темкино, ул. Механизаторов, д. 1</t>
  </si>
  <si>
    <t>бревенчатый, облицованный кирпичом</t>
  </si>
  <si>
    <t>Итого по Знаменскому сельскому поселению Угранского района Смоленской области</t>
  </si>
  <si>
    <t>Дер. Михали, ул. Центральная, д. 1</t>
  </si>
  <si>
    <t>С. Знаменка, ул. Филиппова, д. 1</t>
  </si>
  <si>
    <t>С. Угра, ул. Десантная, д. 1</t>
  </si>
  <si>
    <t>Ст. Волоста-Пятница, ул. Железнодорожная, д. 7</t>
  </si>
  <si>
    <t>Итого по Хиславичскому городскому поселению Хиславичского района Смоленской области</t>
  </si>
  <si>
    <t>Пос. Хиславичи, пер. Кооперативный, д. 1</t>
  </si>
  <si>
    <t>Пос. Хиславичи, ул. Советская, д. 104</t>
  </si>
  <si>
    <t>Пос. Хиславичи, ул. Советская, д. 45</t>
  </si>
  <si>
    <t>щитовой</t>
  </si>
  <si>
    <t>Пос. Холм-Жирковский, ул. Ленина, д. 4</t>
  </si>
  <si>
    <t>Пос. Холм-Жирковский, ул. Ленина, д. 6</t>
  </si>
  <si>
    <t>Итого по Холм-Жирковскому городскому поселению Холм-Жирковского района Смоленской области</t>
  </si>
  <si>
    <t>Дер. Озерная, ул. Новая, д. 1</t>
  </si>
  <si>
    <t>Пос. Шумячи, ул. Сельхозтехника, д. 8</t>
  </si>
  <si>
    <t>С. Первомайский, ул. Советская, д. 6</t>
  </si>
  <si>
    <t>С. Первомайский, ул. Советская, д. 8</t>
  </si>
  <si>
    <t>Итого по Шумячскому городскому поселению</t>
  </si>
  <si>
    <t>Итого по Первомайскому сельскому поселению Шумячского района Смоленской области</t>
  </si>
  <si>
    <t>Итого по Озерному сельскому поселению Шумячского района Смоленской области</t>
  </si>
  <si>
    <t>Г. Ярцево, просп. Металлургов, д. 24</t>
  </si>
  <si>
    <t>Г. Ярцево, просп. Металлургов, д. 29</t>
  </si>
  <si>
    <t>Г. Ярцево, просп. Металлургов, д. 48</t>
  </si>
  <si>
    <t>Г. Ярцево, ул. Автозаводская, д. 24</t>
  </si>
  <si>
    <t>Г. Ярцево, ул. Гагарина, д. 10/20</t>
  </si>
  <si>
    <t>Г. Ярцево, ул. Гагарина, д. 13</t>
  </si>
  <si>
    <t>Г. Ярцево, ул. Гагарина, д. 2</t>
  </si>
  <si>
    <t>Г. Ярцево, ул. Гагарина, д. 6</t>
  </si>
  <si>
    <t>Г. Ярцево, ул. Гагарина, д. 8</t>
  </si>
  <si>
    <t>Г. Ярцево, ул. Краснооктябрьская, д. 28</t>
  </si>
  <si>
    <t>Г. Ярцево, ул. Краснооктябрьская, д. 30</t>
  </si>
  <si>
    <t>Г. Ярцево, ул. Краснооктябрьская, д. 32</t>
  </si>
  <si>
    <t>Г. Ярцево, ул. Краснооктябрьская, д. 34</t>
  </si>
  <si>
    <t>Г. Ярцево, ул. Краснооктябрьская, д. 37</t>
  </si>
  <si>
    <t>Г. Ярцево, ул. Ленинская, д. 1</t>
  </si>
  <si>
    <t>Г. Ярцево, ул. Ленинская, д. 2</t>
  </si>
  <si>
    <t>Г. Ярцево, ул. Ленинская, д. 5</t>
  </si>
  <si>
    <t>Г. Ярцево, ул. Ленинская, д. 7</t>
  </si>
  <si>
    <t>Г. Ярцево, ул. Максима Горького, д. 12</t>
  </si>
  <si>
    <t>Г. Ярцево, ул. Максима Горького, д. 13</t>
  </si>
  <si>
    <t>Г. Ярцево, ул. Максима Горького, д. 14</t>
  </si>
  <si>
    <t>Г. Ярцево, ул. Максима Горького, д. 15</t>
  </si>
  <si>
    <t>Г. Ярцево, ул. Максима Горького, д. 16</t>
  </si>
  <si>
    <t>Г. Ярцево, ул. Максима Горького, д. 22</t>
  </si>
  <si>
    <t>Г. Ярцево, ул. Максима Горького, д. 24</t>
  </si>
  <si>
    <t>Г. Ярцево, ул. Максима Горького, д. 4</t>
  </si>
  <si>
    <t>Г. Ярцево, ул. Максима Горького, д. 4а</t>
  </si>
  <si>
    <t>Г. Ярцево, ул. Максима Горького, д. 6</t>
  </si>
  <si>
    <t>Г. Ярцево, ул. Первомайская, д. 27</t>
  </si>
  <si>
    <t>Г. Ярцево, ул. Первомайская, д. 28</t>
  </si>
  <si>
    <t>Г. Ярцево, ул. Чайковского, д. 15</t>
  </si>
  <si>
    <t>Г. Ярцево, ул. Чайковского, д. 21</t>
  </si>
  <si>
    <t>Г. Ярцево, ул. Шоссейная, д. 33</t>
  </si>
  <si>
    <t>Г. Ярцево, ул. Энтузиастов, д. 27</t>
  </si>
  <si>
    <t>Дер. Михейково, ул. Советская, д. 32</t>
  </si>
  <si>
    <t>Дер. Суетово, ул. Магистральная, д. 7</t>
  </si>
  <si>
    <t>блоки</t>
  </si>
  <si>
    <t>9</t>
  </si>
  <si>
    <t>Итого по Новодугинскому сельскому поселению Новодугинского района Смоленской области</t>
  </si>
  <si>
    <t>Итого по Суетовскому сельскому поселению Ярцевского района Смоленской области</t>
  </si>
  <si>
    <t>Итого по Михейковскому сельскому поселению Ярцевского района Смоленской области</t>
  </si>
  <si>
    <t>шлаковый</t>
  </si>
  <si>
    <t>1936-1938</t>
  </si>
  <si>
    <t>до 1941</t>
  </si>
  <si>
    <t>брусчатый</t>
  </si>
  <si>
    <t>1958</t>
  </si>
  <si>
    <t>1</t>
  </si>
  <si>
    <t>до 1917</t>
  </si>
  <si>
    <t>1966-1967</t>
  </si>
  <si>
    <t>Итого по Титовщинскому сельскому поселению Демидовского района Смоленской области</t>
  </si>
  <si>
    <t>Г. Рославль, пос. ТЭЦ, д. 4</t>
  </si>
  <si>
    <t>Итого по Вяземскому городскому поселению Вяземского района Смоленской области</t>
  </si>
  <si>
    <t>Итого по Семлевскому сельскому поселению Вяземского района Смоленской области</t>
  </si>
  <si>
    <t>Итого по Степаниковскому сельскому поселению Вяземского района Смоленской области</t>
  </si>
  <si>
    <t>1.</t>
  </si>
  <si>
    <t>2.</t>
  </si>
  <si>
    <t>3.</t>
  </si>
  <si>
    <t>4.</t>
  </si>
  <si>
    <t>5.</t>
  </si>
  <si>
    <t>6.</t>
  </si>
  <si>
    <t>511.</t>
  </si>
  <si>
    <t>512.</t>
  </si>
  <si>
    <t>513.</t>
  </si>
  <si>
    <t>514.</t>
  </si>
  <si>
    <t>515.</t>
  </si>
  <si>
    <t>516.</t>
  </si>
  <si>
    <t>712.</t>
  </si>
  <si>
    <t>713.</t>
  </si>
  <si>
    <t>714.</t>
  </si>
  <si>
    <t>715.</t>
  </si>
  <si>
    <t>716.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</si>
  <si>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</si>
  <si>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</si>
  <si>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</si>
  <si>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</si>
  <si>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</si>
  <si>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</si>
  <si>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</si>
  <si>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</si>
  <si>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</si>
  <si>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</si>
  <si>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</si>
  <si>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</si>
  <si>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</si>
  <si>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</si>
  <si>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</si>
  <si>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</si>
  <si>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</si>
  <si>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</si>
  <si>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737.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</si>
  <si>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</si>
  <si>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</si>
  <si>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</si>
  <si>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</si>
  <si>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</si>
  <si>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</si>
  <si>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</si>
  <si>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</si>
  <si>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</si>
  <si>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</si>
  <si>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</si>
  <si>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</si>
  <si>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</si>
  <si>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</si>
  <si>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</si>
  <si>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</si>
  <si>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</si>
  <si>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</si>
  <si>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</si>
  <si>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</si>
  <si>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</si>
  <si>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</si>
  <si>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</si>
  <si>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</si>
  <si>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</si>
  <si>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</si>
  <si>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</si>
  <si>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</si>
  <si>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</si>
  <si>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</si>
  <si>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</si>
  <si>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</si>
  <si>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</si>
  <si>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</si>
  <si>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</si>
  <si>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</si>
  <si>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</si>
  <si>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</si>
  <si>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</si>
  <si>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</si>
  <si>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</si>
  <si>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</si>
  <si>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</si>
  <si>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</si>
  <si>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</si>
  <si>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</si>
  <si>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</si>
  <si>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</si>
  <si>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</si>
  <si>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</si>
  <si>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</si>
  <si>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</si>
  <si>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</si>
  <si>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</si>
  <si>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</si>
  <si>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</si>
  <si>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</si>
  <si>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</si>
  <si>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</si>
  <si>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</si>
  <si>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</si>
  <si>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</si>
  <si>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</si>
  <si>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</si>
  <si>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</si>
  <si>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</si>
  <si>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</si>
  <si>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</si>
  <si>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</si>
  <si>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</si>
  <si>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</si>
  <si>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</si>
  <si>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</si>
  <si>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</si>
  <si>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</si>
  <si>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</si>
  <si>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</si>
  <si>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</si>
  <si>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</si>
  <si>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</si>
  <si>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</si>
  <si>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</si>
  <si>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</si>
  <si>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</si>
  <si>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</si>
  <si>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</si>
  <si>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Итого по муниципальному образованию «город Десногорск» Смоленской области</t>
  </si>
  <si>
    <t>Г. Десногорск, мкрн. 1, д. 2</t>
  </si>
  <si>
    <t>Итого по Демидовскому городскому поселению Демидовского района Смоленской области</t>
  </si>
  <si>
    <t>827.</t>
  </si>
  <si>
    <t>Итого по Андрейковскому сельскому поселению Вяземского района Смоленской области</t>
  </si>
  <si>
    <t>Итого по Глинковскому сельскому поселению Глинковского района Смоленской области</t>
  </si>
  <si>
    <t>Итого по Угранскому сельскому поселению Угранского района Смоленской области</t>
  </si>
  <si>
    <t>Пос. Хиславичи, ул. Советская, д. 39</t>
  </si>
  <si>
    <t>Пос. Хиславичи, пер. Кооперативный, д. 2</t>
  </si>
  <si>
    <t>Итого по Мерлинскому сельскому поселению Краснинского района Смоленской области</t>
  </si>
  <si>
    <t>Дер. Маньково, ул. Моисеенкова, д. 5</t>
  </si>
  <si>
    <t>Г. Сафоново, ул. Революционная, д. 2</t>
  </si>
  <si>
    <t>Г. Сафоново, ул. Революционная, д. 4</t>
  </si>
  <si>
    <t>Г. Починок, ул. Красноармейская, д. 66</t>
  </si>
  <si>
    <t>Г. Починок, ул. Советская, д. 65</t>
  </si>
  <si>
    <t>Г. Гагарин, пер. Пионерский, д. 14</t>
  </si>
  <si>
    <t>Г. Гагарин, ул. Ленина, д. 75</t>
  </si>
  <si>
    <t>Г. Гагарин, ул. Пушная, д. 2</t>
  </si>
  <si>
    <t>Г. Смоленск, ул. Исаковского, д. 16</t>
  </si>
  <si>
    <t>1917-1944</t>
  </si>
  <si>
    <t>Г. Вязьма, ул. Юбилейная, д. 11</t>
  </si>
  <si>
    <t>Г. Вязьма, ул. Полевая, д. 7</t>
  </si>
  <si>
    <t>Итого по Барановскому сельскому поселению Сафоновского района Смоленской области</t>
  </si>
  <si>
    <t>Дер. Бараново, ул. Советская, д. 16</t>
  </si>
  <si>
    <t>1976</t>
  </si>
  <si>
    <t>Г. Смоленск, ул. 2-я Киевская, д. 8</t>
  </si>
  <si>
    <t>Г. Смоленск, пос. Вязовенька, д. 2а</t>
  </si>
  <si>
    <t>С. Новодугино, ул. Специалистов, д. 3</t>
  </si>
  <si>
    <t>Г. Ельня, ул. Капитанова, д. 38</t>
  </si>
  <si>
    <t>Г. Смоленск, ул. Шевченко, д. 42</t>
  </si>
  <si>
    <t>717.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</si>
  <si>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</si>
  <si>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</si>
  <si>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</si>
  <si>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</si>
  <si>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</si>
  <si>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</si>
  <si>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</si>
  <si>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</si>
  <si>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</si>
  <si>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</si>
  <si>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Г. Смоленск, пос. Анастасино, д. 36</t>
  </si>
  <si>
    <t>Г. Демидов, пр. Суворовский, д. 14</t>
  </si>
  <si>
    <t>Г. Гагарин, ул. Мелиоративная, д. 22</t>
  </si>
  <si>
    <t>ж/б панели</t>
  </si>
  <si>
    <t>Итого по Вязьма-Брянскому сельскому поселению Вяземского района Смоленской области</t>
  </si>
  <si>
    <t>С. Вязьма-Брянская, ул. Авиационная, д. 3</t>
  </si>
  <si>
    <t>Пос. Хиславичи, ул. Берестнева, д. 27</t>
  </si>
  <si>
    <t>Пос. Монастырщина, ул. Мира, д. 17</t>
  </si>
  <si>
    <t>Г. Вязьма, мкрн. Березы, д. 14</t>
  </si>
  <si>
    <t>Г. Вязьма, ул. Кронштадтская, д. 35</t>
  </si>
  <si>
    <t>Г. Вязьма, ул. Ползунова, д. 23</t>
  </si>
  <si>
    <t>Г. Вязьма, ул. Строителей, д. 6</t>
  </si>
  <si>
    <t>Г. Вязьма, ул. Ленина, д. 1/2</t>
  </si>
  <si>
    <t>Дер. Тюхменево, ул. Карьероуправления, д. 15</t>
  </si>
  <si>
    <t>Г. Рудня, ул. Станционная, д. 12</t>
  </si>
  <si>
    <t>Дер. Березино, ул. Центральная, д. 10</t>
  </si>
  <si>
    <t>1964</t>
  </si>
  <si>
    <t>Дер. Лонница, ул. Мира, д. 5</t>
  </si>
  <si>
    <t>Г. Смоленск, городок Коминтерна, д. 3</t>
  </si>
  <si>
    <t>Г. Смоленск, ул. Нахимова, д. 20</t>
  </si>
  <si>
    <t>Г. Смоленск, ул. Чапаева, д. 4</t>
  </si>
  <si>
    <t>С. Ворга, пер. Первомайский, д. 2</t>
  </si>
  <si>
    <t>Г. Смоленск, ул. Ново-Рославльская, д. 4</t>
  </si>
  <si>
    <t>Дер. Новые Батеки, ул. Школьная, д. 11</t>
  </si>
  <si>
    <t>Дер. Новые Батеки, ул. Школьная, д. 13</t>
  </si>
  <si>
    <t>Дер. Новые Батеки, ул. Школьная, д. 15</t>
  </si>
  <si>
    <t>Дер. Новые Батеки, ул. Школьная, д. 18</t>
  </si>
  <si>
    <t>Г. Вязьма, ул. Ленина, д. 6</t>
  </si>
  <si>
    <t>Г. Смоленск, ул. Реввоенсовета, д. 17</t>
  </si>
  <si>
    <t>Г. Смоленск, ул. Нахимсона, д. 5</t>
  </si>
  <si>
    <t>Г. Смоленск, ул. Исаковского, д. 18</t>
  </si>
  <si>
    <t>Г. Смоленск, ул. Ленина, д. 31/19</t>
  </si>
  <si>
    <t>Г. Смоленск, городок Коминтерна, д. 14</t>
  </si>
  <si>
    <t>1917-1975</t>
  </si>
  <si>
    <t>Г. Смоленск, городок Коминтерна, д. 13</t>
  </si>
  <si>
    <t>1930-1973</t>
  </si>
  <si>
    <t>Г. Смоленск, городок Коминтерна, д. 15</t>
  </si>
  <si>
    <t>Г. Смоленск, ул. Маршала Жукова, д. 27</t>
  </si>
  <si>
    <t>Г. Смоленск, ул. Карла Маркса, д. 12а</t>
  </si>
  <si>
    <t>Г. Смоленск, ул. Соболева, д. 30</t>
  </si>
  <si>
    <t>Г. Смоленск, ул. Твардовского, д. 16</t>
  </si>
  <si>
    <t>Г. Смоленск, ул. Тенишевой, д. 6</t>
  </si>
  <si>
    <t>Г. Ярцево, ул. Чернышевского, д. 8</t>
  </si>
  <si>
    <t>Г. Смоленск, просп. Гагарина, д. 24</t>
  </si>
  <si>
    <t>Г. Смоленск, ул. Крупской, д. 48</t>
  </si>
  <si>
    <t>Г. Смоленск, ул. 12 лет Октября, д. 5</t>
  </si>
  <si>
    <t>Г. Смоленск, ул. Нахимова, д. 7</t>
  </si>
  <si>
    <t>Г. Смоленск, ул. Пржевальского, д. 1/5</t>
  </si>
  <si>
    <t>Г. Смоленск, ул. Коммунистическая, д. 5</t>
  </si>
  <si>
    <t>Г. Смоленск, ул. Попова, д. 132</t>
  </si>
  <si>
    <t>Г. Смоленск, ул. Исаковского, д. 12/1</t>
  </si>
  <si>
    <t>Г. Рославль, мкрн. 15, д. 28</t>
  </si>
  <si>
    <t>Дер. Козловка, ул. Мира, д. 35</t>
  </si>
  <si>
    <t>С. Остер, ул. Советская, д. 3</t>
  </si>
  <si>
    <t>С. Остер, ул. Советская, д. 7</t>
  </si>
  <si>
    <t>Итого по Рыбковскому сельскому поселению Сафоновского района Смоленской области</t>
  </si>
  <si>
    <t>Дер. Рыбки, ул. Центральная, д. 3</t>
  </si>
  <si>
    <t>1972</t>
  </si>
  <si>
    <t>Пос. Красный, ул. Глинки, д. 5</t>
  </si>
  <si>
    <t>Г. Ярцево, ул. Гагарина, д. 23</t>
  </si>
  <si>
    <t>Г. Ярцево, ул. Первомайская, д. 24</t>
  </si>
  <si>
    <t>Г. Смоленск, ул. Бакунина, д. 2</t>
  </si>
  <si>
    <t>Г. Смоленск, ул. Центральная, д. 22</t>
  </si>
  <si>
    <t>Г. Рославль, мкрн. 17, д. 9</t>
  </si>
  <si>
    <t xml:space="preserve">С. Пречистое, пер. 2-й Октябрьский, д. 1 </t>
  </si>
  <si>
    <t xml:space="preserve"> кирпич</t>
  </si>
  <si>
    <t>Итого по Пречистенскому сельскому поселению Духовщинского района Смоленской области</t>
  </si>
  <si>
    <t>Дер. Клушино, ул. Молодежная, д. 8</t>
  </si>
  <si>
    <t>Итого по Гагаринскому сельскому поселению Гагаринского района Смоленской области</t>
  </si>
  <si>
    <t>Пос. Монастырщина, тер. Сельхозтехника, д. 10</t>
  </si>
  <si>
    <t>Итого по Воргинскому сельскому поселению Ершичского района Смоленской области</t>
  </si>
  <si>
    <t>Г. Смоленск, ул. Коммунистическая, д. 6</t>
  </si>
  <si>
    <t>Г. Смоленск, ул. Лавочкина, д. 62</t>
  </si>
  <si>
    <t>Г. Смоленск, ул. Нарвская, д. 21, корпус 3</t>
  </si>
  <si>
    <t>С. Остер, ул. Советская, д. 14</t>
  </si>
  <si>
    <t>3. Андрейковское сельское поселение Вяземского района Смоленской области</t>
  </si>
  <si>
    <t>4. Вязьма-Брянское сельское поселение Вяземского района Смоленской области</t>
  </si>
  <si>
    <t>5. Семлевское сельское поселение Вяземского района Смоленской области</t>
  </si>
  <si>
    <t>6. Степаниковское сельское поселение Вяземского района Смоленской области</t>
  </si>
  <si>
    <t>7. Гагаринское городское поселение Гагаринского района Смоленской области</t>
  </si>
  <si>
    <t>8. Гагаринское сельское поселение Гагаринского района Смоленской области</t>
  </si>
  <si>
    <t>19. Пречистенское сельское поселение Духовщинского района Смоленской области</t>
  </si>
  <si>
    <t>20. Ельнинское городское поселение Ельнинского района Смоленской области</t>
  </si>
  <si>
    <t>21. Ершичское сельское поселение Ершичского района Смоленской области</t>
  </si>
  <si>
    <t>22. Воргинское сельское поселение Ершичского района Смоленской области</t>
  </si>
  <si>
    <t>23. Кардымовское городское поселение Кардымовского района Смоленской области</t>
  </si>
  <si>
    <t>26. Краснинское городское поселение Краснинского района Смоленской области</t>
  </si>
  <si>
    <t>27. Гусинское сельское поселение Краснинского района Смоленской области</t>
  </si>
  <si>
    <t>28. Мерлинское сельское поселение Краснинского района Смоленской области</t>
  </si>
  <si>
    <t>29. Монастырщинское городское поселение Монастырщинского района Смоленской области</t>
  </si>
  <si>
    <t>30. Соболевское сельское поселение Монастырщинского района Смоленской области</t>
  </si>
  <si>
    <t>838.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</si>
  <si>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</si>
  <si>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</si>
  <si>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</si>
  <si>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</si>
  <si>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</si>
  <si>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</si>
  <si>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</si>
  <si>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</si>
  <si>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</si>
  <si>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</si>
  <si>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</si>
  <si>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</si>
  <si>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</si>
  <si>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</si>
  <si>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</si>
  <si>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</si>
  <si>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</si>
  <si>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</si>
  <si>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</si>
  <si>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</si>
  <si>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</si>
  <si>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</si>
  <si>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</si>
  <si>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</si>
  <si>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</si>
  <si>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</si>
  <si>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</si>
  <si>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</si>
  <si>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</si>
  <si>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</si>
  <si>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</si>
  <si>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</si>
  <si>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Г. Сафоново, ул. Гастелло, д. 15</t>
  </si>
  <si>
    <t>С. Остер, ул. Строителей, д. 2</t>
  </si>
  <si>
    <t>С. Остер, ул. Строителей, д. 4</t>
  </si>
  <si>
    <t>Г. Смоленск, ул. Октябрьской революции, д. 40</t>
  </si>
  <si>
    <t>Дер. Большое Береснево, ул. Лесная, д. 5</t>
  </si>
  <si>
    <t>Итого по Озерненскому городскому поселению Духовщинского района Смоленской области</t>
  </si>
  <si>
    <t>Пос. Озерный, ул. Ленина, д. 3/3</t>
  </si>
  <si>
    <t>Пос. Озерный, ул. Строителей, д. 12/5</t>
  </si>
  <si>
    <t>Пос. Озерный, ул. Строителей, д. 24</t>
  </si>
  <si>
    <t>Пос. Кардымово, ул. Каменка, д. 13</t>
  </si>
  <si>
    <t>Итого по Корохоткинскому сельскому поселению Смоленского района Смоленской области</t>
  </si>
  <si>
    <t>Пос. Гедеоновка, ул. Полевая, д. 3</t>
  </si>
  <si>
    <t>Г. Сафоново, ул. 40 лет Октября, д. 10</t>
  </si>
  <si>
    <t>24. Каменское сельское поселение Кардымовского района Смоленской области</t>
  </si>
  <si>
    <t>Итого по Каменскому сельскому поселению Кардымовского района Смоленской области</t>
  </si>
  <si>
    <t>25. Тюшинское сельское поселение Кардымовского района Смоленской области</t>
  </si>
  <si>
    <t>Итого по Тюшинскому сельскому поселению Кардымовского района Смоленской области</t>
  </si>
  <si>
    <t>Дер. Богородицкое, ул. Викторова, д. 27</t>
  </si>
  <si>
    <t>Пос. Верхнеднепровский, ул. Комсомольская, д. 27</t>
  </si>
  <si>
    <t>Пос. Шумячи, ул. Садовая, д. 41а</t>
  </si>
  <si>
    <t>Г. Дорогобуж, ул. Мира, д. 38</t>
  </si>
  <si>
    <t>9. Кармановское сельское поселение Гагаринского района Смоленской области</t>
  </si>
  <si>
    <t>10. Глинковское сельское поселение Глинковского района Смоленской области</t>
  </si>
  <si>
    <t>11. Демидовское городское поселение Демидовского района Смоленской области</t>
  </si>
  <si>
    <t>12. Титовщинское сельское поселение Демидовского района Смоленской области</t>
  </si>
  <si>
    <t>13. Муниципальное образование «город Десногорск» Смоленской области</t>
  </si>
  <si>
    <t>14. Дорогобужское городское поселение Дорогобужского района Смоленской области</t>
  </si>
  <si>
    <t>15. Верхнеднепровское городское поселение Дорогобужского района Смоленской области</t>
  </si>
  <si>
    <t>16. Духовщинское городское поселение Духовщинского района Смоленской области</t>
  </si>
  <si>
    <t>17. Озерненское городское поселение Духовщинского района Смоленской области</t>
  </si>
  <si>
    <t>18. Булгаковское сельское поселение Духовщинского района Смоленской области</t>
  </si>
  <si>
    <t>855.</t>
  </si>
  <si>
    <t>Итого по Игоревскому сельскому поселению Холм-Жирковского района Смоленской области</t>
  </si>
  <si>
    <t>Ст. Игоревская, ул. Южная, д. 7</t>
  </si>
  <si>
    <t>Итого по Ленинскому сельскому поселению Починковского района Смоленской области</t>
  </si>
  <si>
    <t>Итого по Любавичскому сельскому поселению Руднянского района Смоленской области</t>
  </si>
  <si>
    <t>Итого по Булгаковскому сельскому поселению Духовщинского района Смоленской области</t>
  </si>
  <si>
    <t>736.</t>
  </si>
  <si>
    <t>839.</t>
  </si>
  <si>
    <t>840.</t>
  </si>
  <si>
    <t>841.</t>
  </si>
  <si>
    <t>842.</t>
  </si>
  <si>
    <t>843.</t>
  </si>
  <si>
    <t>С. Лесное, ул. Центральная, д. 14</t>
  </si>
  <si>
    <t>Дер. Михейково, ул. Юбилейная, д. 3</t>
  </si>
  <si>
    <t>Дер. Суетово, ул. Магистральная, д. 10</t>
  </si>
  <si>
    <t>Итого по Капыревщинскому сельскому поселению Ярцевского района Смоленской области</t>
  </si>
  <si>
    <t>Дер. Капыревщина, ул. Славы, д. 8</t>
  </si>
  <si>
    <t>805.</t>
  </si>
  <si>
    <t>1. Муниципальное образование Велижское городское поселение</t>
  </si>
  <si>
    <t xml:space="preserve">Итого по муниципальному образованию Велижское городское поселение </t>
  </si>
  <si>
    <t>Г. Смоленск, ул. 2-я линия Красноармейской слободы,                                                                                    д. 5</t>
  </si>
  <si>
    <t xml:space="preserve">Итого по Ярцевскому городскому поселению Ярцевского района Смоленской области </t>
  </si>
  <si>
    <t>Г. Смоленск, ул. Шевченко, д. 44</t>
  </si>
  <si>
    <t>765.</t>
  </si>
  <si>
    <t>Пос. Озерный, ул. Октябрьская, д. 12</t>
  </si>
  <si>
    <t>Пос. Озерный, ул. Октябрьская, д. 14а</t>
  </si>
  <si>
    <t>Дер. Павловка, ул. Чехова, д. 2</t>
  </si>
  <si>
    <t>Г. Вязьма, ул. Московская, д. 27</t>
  </si>
  <si>
    <t>Г. Ельня, ул. Энгельса, д. 32</t>
  </si>
  <si>
    <t>спецсчет</t>
  </si>
  <si>
    <t>Дер. Капыревщина, ул. Славы, д. 17</t>
  </si>
  <si>
    <t>Дер. Капыревщина, ул. Мира, д. 10</t>
  </si>
  <si>
    <t>Г. Смоленск, ул. Валентины Гризодубовой, д. 1</t>
  </si>
  <si>
    <t>877.</t>
  </si>
  <si>
    <t>878.</t>
  </si>
  <si>
    <t>879.</t>
  </si>
  <si>
    <t>880.</t>
  </si>
  <si>
    <t>Итого по Козинскому сельскому поселению Смоленского района Смоленской области</t>
  </si>
  <si>
    <t>Пос. Хиславичи, ул. Берестнева, д. 24</t>
  </si>
  <si>
    <t>Дер. Ланино, ул. Парковая, д. 13</t>
  </si>
  <si>
    <t>Г. Вязьма, ул. Парижской Коммуны, д. 9</t>
  </si>
  <si>
    <t>Г. Ельня, ул. Советская, д. 18</t>
  </si>
  <si>
    <t>Пос. Кардымово, ул. Каменка, д. 15</t>
  </si>
  <si>
    <t>Дер. Сташки, ул. Молодежная, д. 3</t>
  </si>
  <si>
    <t>1970</t>
  </si>
  <si>
    <t>Г. Сафоново, ул. Ленинградская, д. 16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</si>
  <si>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</si>
  <si>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</si>
  <si>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</si>
  <si>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</si>
  <si>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</si>
  <si>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</si>
  <si>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</si>
  <si>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</si>
  <si>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</si>
  <si>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</si>
  <si>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</si>
  <si>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</si>
  <si>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</si>
  <si>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</si>
  <si>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</si>
  <si>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</si>
  <si>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</si>
  <si>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</si>
  <si>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</si>
  <si>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</si>
  <si>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</si>
  <si>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</si>
  <si>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</si>
  <si>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</si>
  <si>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</si>
  <si>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</si>
  <si>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</si>
  <si>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</si>
  <si>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</si>
  <si>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</si>
  <si>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</si>
  <si>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</si>
  <si>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</si>
  <si>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</si>
  <si>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</si>
  <si>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</si>
  <si>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</si>
  <si>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</si>
  <si>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</si>
  <si>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</si>
  <si>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</si>
  <si>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</si>
  <si>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</si>
  <si>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</si>
  <si>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</si>
  <si>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</si>
  <si>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</si>
  <si>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</si>
  <si>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</si>
  <si>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</si>
  <si>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</si>
  <si>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</si>
  <si>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</si>
  <si>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</si>
  <si>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</si>
  <si>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</si>
  <si>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</si>
  <si>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</si>
  <si>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</si>
  <si>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</si>
  <si>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</si>
  <si>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</si>
  <si>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</si>
  <si>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</si>
  <si>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</si>
  <si>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</si>
  <si>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</si>
  <si>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</si>
  <si>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</si>
  <si>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</si>
  <si>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</si>
  <si>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</si>
  <si>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</si>
  <si>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</si>
  <si>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</si>
  <si>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</si>
  <si>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</si>
  <si>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</si>
  <si>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</si>
  <si>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</si>
  <si>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</si>
  <si>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</si>
  <si>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</si>
  <si>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</si>
  <si>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</si>
  <si>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</si>
  <si>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</si>
  <si>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</si>
  <si>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</si>
  <si>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</si>
  <si>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</si>
  <si>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</si>
  <si>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</si>
  <si>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</si>
  <si>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</si>
  <si>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</si>
  <si>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</si>
  <si>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</si>
  <si>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</si>
  <si>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</si>
  <si>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</si>
  <si>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</si>
  <si>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</si>
  <si>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</si>
  <si>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</si>
  <si>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</si>
  <si>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</si>
  <si>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</si>
  <si>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</si>
  <si>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</si>
  <si>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</si>
  <si>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</si>
  <si>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</si>
  <si>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</si>
  <si>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</si>
  <si>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</si>
  <si>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</si>
  <si>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</si>
  <si>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</si>
  <si>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</si>
  <si>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</si>
  <si>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</si>
  <si>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</si>
  <si>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</si>
  <si>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</si>
  <si>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</si>
  <si>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</si>
  <si>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</si>
  <si>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</si>
  <si>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</si>
  <si>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</si>
  <si>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</si>
  <si>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</si>
  <si>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</si>
  <si>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</si>
  <si>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</si>
  <si>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</si>
  <si>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</si>
  <si>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</si>
  <si>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</si>
  <si>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</si>
  <si>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</si>
  <si>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</si>
  <si>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</si>
  <si>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</si>
  <si>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</si>
  <si>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</si>
  <si>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</si>
  <si>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</si>
  <si>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</si>
  <si>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</si>
  <si>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</si>
  <si>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</si>
  <si>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</si>
  <si>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</si>
  <si>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</si>
  <si>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</si>
  <si>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</si>
  <si>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</si>
  <si>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</si>
  <si>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</si>
  <si>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</si>
  <si>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</si>
  <si>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</si>
  <si>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</si>
  <si>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</si>
  <si>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</si>
  <si>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</si>
  <si>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</si>
  <si>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</si>
  <si>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</si>
  <si>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</si>
  <si>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</si>
  <si>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</si>
  <si>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</si>
  <si>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</si>
  <si>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</si>
  <si>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</si>
  <si>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</si>
  <si>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</si>
  <si>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</si>
  <si>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</si>
  <si>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</si>
  <si>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</si>
  <si>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</si>
  <si>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</si>
  <si>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</si>
  <si>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</si>
  <si>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</si>
  <si>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</si>
  <si>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</si>
  <si>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</si>
  <si>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</si>
  <si>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</si>
  <si>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</si>
  <si>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</si>
  <si>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</si>
  <si>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</si>
  <si>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</si>
  <si>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</si>
  <si>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</si>
  <si>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</si>
  <si>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</si>
  <si>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</si>
  <si>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</si>
  <si>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</si>
  <si>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</si>
  <si>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</si>
  <si>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</si>
  <si>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</si>
  <si>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</si>
  <si>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</si>
  <si>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</si>
  <si>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</si>
  <si>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</si>
  <si>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</si>
  <si>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</si>
  <si>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</si>
  <si>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</si>
  <si>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</si>
  <si>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</si>
  <si>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</si>
  <si>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</si>
  <si>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</si>
  <si>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</si>
  <si>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</si>
  <si>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</si>
  <si>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</si>
  <si>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</si>
  <si>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</si>
  <si>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</si>
  <si>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</si>
  <si>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</si>
  <si>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</si>
  <si>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</si>
  <si>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</si>
  <si>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</si>
  <si>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</si>
  <si>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</si>
  <si>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</si>
  <si>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</si>
  <si>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</si>
  <si>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</si>
  <si>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</si>
  <si>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</si>
  <si>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</si>
  <si>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</si>
  <si>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</si>
  <si>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</si>
  <si>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</si>
  <si>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</si>
  <si>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</si>
  <si>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</si>
  <si>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</si>
  <si>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</si>
  <si>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</si>
  <si>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</si>
  <si>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</si>
  <si>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</si>
  <si>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</si>
  <si>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</si>
  <si>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</si>
  <si>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</si>
  <si>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</si>
  <si>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</si>
  <si>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</si>
  <si>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</si>
  <si>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</si>
  <si>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</si>
  <si>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</si>
  <si>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</si>
  <si>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</si>
  <si>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</si>
  <si>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</si>
  <si>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</si>
  <si>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</si>
  <si>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</si>
  <si>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</si>
  <si>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</si>
  <si>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</si>
  <si>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</si>
  <si>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</si>
  <si>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</si>
  <si>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</si>
  <si>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</si>
  <si>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</si>
  <si>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</si>
  <si>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</si>
  <si>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</si>
  <si>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</si>
  <si>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</si>
  <si>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</si>
  <si>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</si>
  <si>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</si>
  <si>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</si>
  <si>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</si>
  <si>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</si>
  <si>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</si>
  <si>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</si>
  <si>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</si>
  <si>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</si>
  <si>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</si>
  <si>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</si>
  <si>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</si>
  <si>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</si>
  <si>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</si>
  <si>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</si>
  <si>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</si>
  <si>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</si>
  <si>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</si>
  <si>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</si>
  <si>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</si>
  <si>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</si>
  <si>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</si>
  <si>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</si>
  <si>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</si>
  <si>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</si>
  <si>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</si>
  <si>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</si>
  <si>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</si>
  <si>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</si>
  <si>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</si>
  <si>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</si>
  <si>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</si>
  <si>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</si>
  <si>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</si>
  <si>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</si>
  <si>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</si>
  <si>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</si>
  <si>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</si>
  <si>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</si>
  <si>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</si>
  <si>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</si>
  <si>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</si>
  <si>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</si>
  <si>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</si>
  <si>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</si>
  <si>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</si>
  <si>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</si>
  <si>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</si>
  <si>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</si>
  <si>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</si>
  <si>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</si>
  <si>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</si>
  <si>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</si>
  <si>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</si>
  <si>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</si>
  <si>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</si>
  <si>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</si>
  <si>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</si>
  <si>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</si>
  <si>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</si>
  <si>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</si>
  <si>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</si>
  <si>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</si>
  <si>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</si>
  <si>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</si>
  <si>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</si>
  <si>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</si>
  <si>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</si>
  <si>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</si>
  <si>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</si>
  <si>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</si>
  <si>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</si>
  <si>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</si>
  <si>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</si>
  <si>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</si>
  <si>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</si>
  <si>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</si>
  <si>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</si>
  <si>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</si>
  <si>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</si>
  <si>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</si>
  <si>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</si>
  <si>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</si>
  <si>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</si>
  <si>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</si>
  <si>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</si>
  <si>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</si>
  <si>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</si>
  <si>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</si>
  <si>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</si>
  <si>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</si>
  <si>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</si>
  <si>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</si>
  <si>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</si>
  <si>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</si>
  <si>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</si>
  <si>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</si>
  <si>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</si>
  <si>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</si>
  <si>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</si>
  <si>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</si>
  <si>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</si>
  <si>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</si>
  <si>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</si>
  <si>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</si>
  <si>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</si>
  <si>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</si>
  <si>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</si>
  <si>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</si>
  <si>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</si>
  <si>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</si>
  <si>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</si>
  <si>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</si>
  <si>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</si>
  <si>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</si>
  <si>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</si>
  <si>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</si>
  <si>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</si>
  <si>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</si>
  <si>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</si>
  <si>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</si>
  <si>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</si>
  <si>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</si>
  <si>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</si>
  <si>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</si>
  <si>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</si>
  <si>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</si>
  <si>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</si>
  <si>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</si>
  <si>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</si>
  <si>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</si>
  <si>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</si>
  <si>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</si>
  <si>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</si>
  <si>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</si>
  <si>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</si>
  <si>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</si>
  <si>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</si>
  <si>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</si>
  <si>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</si>
  <si>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</si>
  <si>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</si>
  <si>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</si>
  <si>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</si>
  <si>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</si>
  <si>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</si>
  <si>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</si>
  <si>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</si>
  <si>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</si>
  <si>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</si>
  <si>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</si>
  <si>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</si>
  <si>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</si>
  <si>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</si>
  <si>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</si>
  <si>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</si>
  <si>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</si>
  <si>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</si>
  <si>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</si>
  <si>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</si>
  <si>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</si>
  <si>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</si>
  <si>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</si>
  <si>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</si>
  <si>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</si>
  <si>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</si>
  <si>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</si>
  <si>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</si>
  <si>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</si>
  <si>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</si>
  <si>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</si>
  <si>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</si>
  <si>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</si>
  <si>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</si>
  <si>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</si>
  <si>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</si>
  <si>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</si>
  <si>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</si>
  <si>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</si>
  <si>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</si>
  <si>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</si>
  <si>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</si>
  <si>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</si>
  <si>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</si>
  <si>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</si>
  <si>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</si>
  <si>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</si>
  <si>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</si>
  <si>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</si>
  <si>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</si>
  <si>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</si>
  <si>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</si>
  <si>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</si>
  <si>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</si>
  <si>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</si>
  <si>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</si>
  <si>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</si>
  <si>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</si>
  <si>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</si>
  <si>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</si>
  <si>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</si>
  <si>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</si>
  <si>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</si>
  <si>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</si>
  <si>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</si>
  <si>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</si>
  <si>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</si>
  <si>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</si>
  <si>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</si>
  <si>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</si>
  <si>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</si>
  <si>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</si>
  <si>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</si>
  <si>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</si>
  <si>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</si>
  <si>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</si>
  <si>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</si>
  <si>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</si>
  <si>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</si>
  <si>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</si>
  <si>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</si>
  <si>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</si>
  <si>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</si>
  <si>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</si>
  <si>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</si>
  <si>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</si>
  <si>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</si>
  <si>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</si>
  <si>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</si>
  <si>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</si>
  <si>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</si>
  <si>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</si>
  <si>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</si>
  <si>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</si>
  <si>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</si>
  <si>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</si>
  <si>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</si>
  <si>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</si>
  <si>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</si>
  <si>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</si>
  <si>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</si>
  <si>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</si>
  <si>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</si>
  <si>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</si>
  <si>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</si>
  <si>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</si>
  <si>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</si>
  <si>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</si>
  <si>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</si>
  <si>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</si>
  <si>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</si>
  <si>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</si>
  <si>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</si>
  <si>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</si>
  <si>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</si>
  <si>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</si>
  <si>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</si>
  <si>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</si>
  <si>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</si>
  <si>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</si>
  <si>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</si>
  <si>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</si>
  <si>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</si>
  <si>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</si>
  <si>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</si>
  <si>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</si>
  <si>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</si>
  <si>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</si>
  <si>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</si>
  <si>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</si>
  <si>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</si>
  <si>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</si>
  <si>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</si>
  <si>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</si>
  <si>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</si>
  <si>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</si>
  <si>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</si>
  <si>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</si>
  <si>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</si>
  <si>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</si>
  <si>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</si>
  <si>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</si>
  <si>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</si>
  <si>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</si>
  <si>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</si>
  <si>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</si>
  <si>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</si>
  <si>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</si>
  <si>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</si>
  <si>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</si>
  <si>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</si>
  <si>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</si>
  <si>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</si>
  <si>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</si>
  <si>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</si>
  <si>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</si>
  <si>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</si>
  <si>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</si>
  <si>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</si>
  <si>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</si>
  <si>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</si>
  <si>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</si>
  <si>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</si>
  <si>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</si>
  <si>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</si>
  <si>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</si>
  <si>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</si>
  <si>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</si>
  <si>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</si>
  <si>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</si>
  <si>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</si>
  <si>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</si>
  <si>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</si>
  <si>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</si>
  <si>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</si>
  <si>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</si>
  <si>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</si>
  <si>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</si>
  <si>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</si>
  <si>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</si>
  <si>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</si>
  <si>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</si>
  <si>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</si>
  <si>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</si>
  <si>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</si>
  <si>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</si>
  <si>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</si>
  <si>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</si>
  <si>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</si>
  <si>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</si>
  <si>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</si>
  <si>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</si>
  <si>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</si>
  <si>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</si>
  <si>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</si>
  <si>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</si>
  <si>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</si>
  <si>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</si>
  <si>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</si>
  <si>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</si>
  <si>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</si>
  <si>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</si>
  <si>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</si>
  <si>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</si>
  <si>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</si>
  <si>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</si>
  <si>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</si>
  <si>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</si>
  <si>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</si>
  <si>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</si>
  <si>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</si>
  <si>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</si>
  <si>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</si>
  <si>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</si>
  <si>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</si>
  <si>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</si>
  <si>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</si>
  <si>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</si>
  <si>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</si>
  <si>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</si>
  <si>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</si>
  <si>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</si>
  <si>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</si>
  <si>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</si>
  <si>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</si>
  <si>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</si>
  <si>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</si>
  <si>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</si>
  <si>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</si>
  <si>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</si>
  <si>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</si>
  <si>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</si>
  <si>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</si>
  <si>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</si>
  <si>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</si>
  <si>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</si>
  <si>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</si>
  <si>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</si>
  <si>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</si>
  <si>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</si>
  <si>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</si>
  <si>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</si>
  <si>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</si>
  <si>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</si>
  <si>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</si>
  <si>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</si>
  <si>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</si>
  <si>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</si>
  <si>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</si>
  <si>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</si>
  <si>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</si>
  <si>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</si>
  <si>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</si>
  <si>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</si>
  <si>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</si>
  <si>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</si>
  <si>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</si>
  <si>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</si>
  <si>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</si>
  <si>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</si>
  <si>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</si>
  <si>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</si>
  <si>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</si>
  <si>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</si>
  <si>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</si>
  <si>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</si>
  <si>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</si>
  <si>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738.</t>
  </si>
  <si>
    <t>31. Новодугинское сельское поселение Новодугинского района Смоленской области</t>
  </si>
  <si>
    <t>32. Высоковское сельское поселение Новодугинского района Смоленской области</t>
  </si>
  <si>
    <t>33. Починковское городское поселение Починковского района Смоленской области</t>
  </si>
  <si>
    <t>34. Ленинское сельское поселение Починковского района Смоленской области</t>
  </si>
  <si>
    <t>35. Стодолищенское сельское поселение Починковского района Смоленской области</t>
  </si>
  <si>
    <t>36. Рославльское городское поселение Рославльского района Смоленской области</t>
  </si>
  <si>
    <t>37. Екимовичское сельское поселение Рославльского района Смоленской области</t>
  </si>
  <si>
    <t>38. Остерское сельское поселение Рославльского района Смоленской области</t>
  </si>
  <si>
    <t>39. Руднянское городское поселение Руднянского района Смоленской области</t>
  </si>
  <si>
    <t>40. Любавичское сельское поселение Руднянского района Смоленской области</t>
  </si>
  <si>
    <t>41. Чистиковское сельское поселение Руднянского района Смоленской области</t>
  </si>
  <si>
    <t>42. Сафоновское городское поселение Сафоновского района Смоленской области</t>
  </si>
  <si>
    <t>43. Барановское сельское поселение Сафоновского района Смоленской области</t>
  </si>
  <si>
    <t>44. Беленинское сельское поселение Сафоновского района Смоленской области</t>
  </si>
  <si>
    <t>45. Вадинское сельское поселение Сафоновского района Смоленской области</t>
  </si>
  <si>
    <t>46. Вышегорское сельское поселение Сафоновского района Смоленской области</t>
  </si>
  <si>
    <t>47. Зимницкое сельское поселение Сафоновского района Смоленской области</t>
  </si>
  <si>
    <t>48. Николо-Погореловское сельское поселение Сафоновского района Смоленской области</t>
  </si>
  <si>
    <t>49. Рыбковское сельское поселение Сафоновского района Смоленской области</t>
  </si>
  <si>
    <t>50. Город Смоленск</t>
  </si>
  <si>
    <t>51. Гнездовское сельское поселение Смоленского района Смоленской области</t>
  </si>
  <si>
    <t>52. Катынское сельское поселение Смоленского района Смоленской области</t>
  </si>
  <si>
    <t>53. Козинское сельское поселение Смоленского района Смоленской области</t>
  </si>
  <si>
    <t>54. Корохоткинское сельское поселение Смоленского района Смоленской области</t>
  </si>
  <si>
    <t>55. Кощинское сельское поселение Смоленского района Смоленской области</t>
  </si>
  <si>
    <t>56. Стабенское сельское поселение Смоленского района Смоленской области</t>
  </si>
  <si>
    <t>57. Талашкинское сельское поселение Смоленского района Смоленской области</t>
  </si>
  <si>
    <t>58. Сычевское городское поселение Сычевского района Смоленской области</t>
  </si>
  <si>
    <t>59. Мальцевское сельское поселение Сычевского района Смоленской области</t>
  </si>
  <si>
    <t>60. Темкинское сельское поселение Темкинского района Смоленской области</t>
  </si>
  <si>
    <t>61. Угранское сельское поселение Угранского района Смоленской области</t>
  </si>
  <si>
    <t>62. Знаменское сельское поселение Угранского района Смоленской области</t>
  </si>
  <si>
    <t>63. Хиславичское городское поселение Хиславичского района Смоленской области</t>
  </si>
  <si>
    <t>64. Холм-Жирковское городское поселение Холм-Жирковского района Смоленской области</t>
  </si>
  <si>
    <t>65. Игоревское сельское поселение Холм-Жирковского района Смоленской области</t>
  </si>
  <si>
    <t>66. Шумячское городское поселение</t>
  </si>
  <si>
    <t>67. Первомайское сельское поселение Шумячского района Смоленской области</t>
  </si>
  <si>
    <t>68. Озерное сельское поселение Шумячского района Смоленской области</t>
  </si>
  <si>
    <t>69. Ярцевское городское поселение Ярцевского района Смоленской области</t>
  </si>
  <si>
    <t>70. Капыревщинское сельское поселение Ярцевского района Смоленской области</t>
  </si>
  <si>
    <t>71. Михейковское сельское поселение Ярцевского района Смоленской области</t>
  </si>
  <si>
    <t>72. Суетовское сельское поселение Ярцевского района Смоленской области</t>
  </si>
  <si>
    <t>Приложение                    
к распоряжению Администрации Смоленской области
от 27.05.2019  № 802-р/адм (в редакции распоряжений Администрации Смоленской области от 12.09.2019                     № 1548-р/адм, от 02.03.2020  № 397-р/адм, от 24.04.2020                                        № 709-р/адм, от 03.07.2020 № 1155-р/адм, от 16.10.2020                № 1806-р/адм, от 26.12.2020 № 2388-р/адм, от 30.12.2020                   № 2542-р/адм, от 17.03.2021 № 404-р/адм, от _____ № ____)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</si>
</sst>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#,##0.00_ ;\-#,##0.00\ "/>
  </numFmts>
  <fonts count="13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</font>
    <font>
      <sz val="12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0" fontId="10" fillId="0" borderId="0"/>
    <xf numFmtId="0" fontId="11" fillId="0" borderId="0"/>
    <xf numFmtId="0" fontId="2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2" fillId="0" borderId="0"/>
    <xf numFmtId="0" fontId="9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7">
    <xf numFmtId="0" fontId="0" fillId="0" borderId="0" xfId="0"/>
    <xf numFmtId="0" fontId="5" fillId="0" borderId="0" xfId="0" applyFont="1" applyFill="1" applyBorder="1"/>
    <xf numFmtId="0" fontId="6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vertical="center"/>
    </xf>
    <xf numFmtId="1" fontId="5" fillId="0" borderId="0" xfId="0" applyNumberFormat="1" applyFont="1" applyFill="1" applyBorder="1" applyAlignment="1">
      <alignment horizontal="center" vertical="center" readingOrder="1"/>
    </xf>
    <xf numFmtId="1" fontId="6" fillId="0" borderId="0" xfId="0" applyNumberFormat="1" applyFont="1" applyFill="1" applyBorder="1" applyAlignment="1">
      <alignment horizontal="center" vertical="center" readingOrder="1"/>
    </xf>
    <xf numFmtId="1" fontId="6" fillId="0" borderId="0" xfId="0" applyNumberFormat="1" applyFont="1" applyFill="1" applyBorder="1" applyAlignment="1">
      <alignment horizontal="center" vertical="center" wrapText="1" readingOrder="1"/>
    </xf>
    <xf numFmtId="4" fontId="5" fillId="0" borderId="0" xfId="0" applyNumberFormat="1" applyFont="1" applyFill="1" applyBorder="1" applyAlignment="1">
      <alignment horizontal="right" vertical="center" readingOrder="1"/>
    </xf>
    <xf numFmtId="43" fontId="5" fillId="0" borderId="0" xfId="11" applyNumberFormat="1" applyFont="1" applyFill="1" applyBorder="1" applyAlignment="1">
      <alignment horizontal="right" vertical="center" readingOrder="1"/>
    </xf>
    <xf numFmtId="43" fontId="5" fillId="0" borderId="0" xfId="0" applyNumberFormat="1" applyFont="1" applyFill="1" applyBorder="1" applyAlignment="1">
      <alignment horizontal="right" vertical="center" readingOrder="1"/>
    </xf>
    <xf numFmtId="0" fontId="6" fillId="0" borderId="0" xfId="0" applyFont="1" applyFill="1" applyBorder="1" applyAlignment="1">
      <alignment horizontal="right" vertical="center" readingOrder="1"/>
    </xf>
    <xf numFmtId="0" fontId="6" fillId="0" borderId="0" xfId="0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right" vertical="center" readingOrder="1"/>
    </xf>
    <xf numFmtId="4" fontId="6" fillId="0" borderId="0" xfId="0" applyNumberFormat="1" applyFont="1" applyFill="1" applyBorder="1"/>
    <xf numFmtId="4" fontId="6" fillId="0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4" fontId="5" fillId="0" borderId="0" xfId="0" applyNumberFormat="1" applyFont="1" applyFill="1" applyBorder="1"/>
    <xf numFmtId="0" fontId="6" fillId="0" borderId="1" xfId="0" applyFont="1" applyFill="1" applyBorder="1"/>
    <xf numFmtId="0" fontId="5" fillId="0" borderId="1" xfId="0" applyFont="1" applyFill="1" applyBorder="1"/>
    <xf numFmtId="0" fontId="6" fillId="0" borderId="1" xfId="0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4" fontId="6" fillId="0" borderId="1" xfId="0" applyNumberFormat="1" applyFont="1" applyFill="1" applyBorder="1"/>
    <xf numFmtId="0" fontId="8" fillId="0" borderId="1" xfId="0" applyFont="1" applyFill="1" applyBorder="1"/>
    <xf numFmtId="0" fontId="5" fillId="0" borderId="1" xfId="0" applyFont="1" applyFill="1" applyBorder="1" applyAlignment="1">
      <alignment wrapText="1"/>
    </xf>
    <xf numFmtId="0" fontId="7" fillId="0" borderId="0" xfId="0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 readingOrder="1"/>
    </xf>
    <xf numFmtId="4" fontId="5" fillId="0" borderId="0" xfId="11" applyNumberFormat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4" fontId="5" fillId="0" borderId="0" xfId="11" applyNumberFormat="1" applyFont="1" applyFill="1" applyBorder="1" applyAlignment="1">
      <alignment horizontal="right" vertical="center" readingOrder="1"/>
    </xf>
    <xf numFmtId="4" fontId="5" fillId="0" borderId="0" xfId="0" applyNumberFormat="1" applyFont="1" applyFill="1" applyBorder="1" applyAlignment="1">
      <alignment horizontal="right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43" fontId="5" fillId="0" borderId="1" xfId="0" applyNumberFormat="1" applyFont="1" applyFill="1" applyBorder="1" applyAlignment="1">
      <alignment horizontal="center" vertical="center" textRotation="90" wrapText="1" readingOrder="1"/>
    </xf>
    <xf numFmtId="4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readingOrder="1"/>
    </xf>
    <xf numFmtId="3" fontId="5" fillId="0" borderId="1" xfId="0" applyNumberFormat="1" applyFont="1" applyFill="1" applyBorder="1" applyAlignment="1">
      <alignment horizontal="center" vertical="center" readingOrder="1"/>
    </xf>
    <xf numFmtId="1" fontId="6" fillId="0" borderId="1" xfId="0" applyNumberFormat="1" applyFont="1" applyFill="1" applyBorder="1" applyAlignment="1">
      <alignment horizontal="center" vertical="center" wrapText="1" readingOrder="1"/>
    </xf>
    <xf numFmtId="4" fontId="6" fillId="0" borderId="1" xfId="0" applyNumberFormat="1" applyFont="1" applyFill="1" applyBorder="1" applyAlignment="1">
      <alignment horizontal="right" vertical="center" readingOrder="1"/>
    </xf>
    <xf numFmtId="49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 wrapText="1" readingOrder="1"/>
    </xf>
    <xf numFmtId="4" fontId="6" fillId="0" borderId="1" xfId="0" applyNumberFormat="1" applyFont="1" applyFill="1" applyBorder="1" applyAlignment="1">
      <alignment horizontal="center" vertical="center" wrapText="1" readingOrder="1"/>
    </xf>
    <xf numFmtId="1" fontId="6" fillId="0" borderId="1" xfId="0" applyNumberFormat="1" applyFont="1" applyFill="1" applyBorder="1" applyAlignment="1">
      <alignment horizontal="center" vertical="center" readingOrder="1"/>
    </xf>
    <xf numFmtId="4" fontId="6" fillId="0" borderId="1" xfId="11" applyNumberFormat="1" applyFont="1" applyFill="1" applyBorder="1" applyAlignment="1">
      <alignment horizontal="right" vertical="center" readingOrder="1"/>
    </xf>
    <xf numFmtId="4" fontId="6" fillId="0" borderId="1" xfId="11" applyNumberFormat="1" applyFont="1" applyFill="1" applyBorder="1" applyAlignment="1">
      <alignment horizontal="center" vertical="center" readingOrder="1"/>
    </xf>
    <xf numFmtId="49" fontId="6" fillId="0" borderId="1" xfId="11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11" applyNumberFormat="1" applyFont="1" applyFill="1" applyBorder="1" applyAlignment="1">
      <alignment horizontal="center" vertical="center"/>
    </xf>
    <xf numFmtId="4" fontId="6" fillId="0" borderId="1" xfId="11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4" fontId="5" fillId="0" borderId="1" xfId="12" applyNumberFormat="1" applyFont="1" applyFill="1" applyBorder="1" applyAlignment="1">
      <alignment horizontal="right" vertical="center" readingOrder="1"/>
    </xf>
    <xf numFmtId="0" fontId="5" fillId="0" borderId="1" xfId="0" applyFont="1" applyFill="1" applyBorder="1" applyAlignment="1">
      <alignment horizontal="right" vertical="center" wrapText="1"/>
    </xf>
    <xf numFmtId="2" fontId="5" fillId="0" borderId="1" xfId="0" applyNumberFormat="1" applyFont="1" applyFill="1" applyBorder="1" applyAlignment="1">
      <alignment horizontal="right" vertical="center" wrapText="1"/>
    </xf>
    <xf numFmtId="4" fontId="6" fillId="0" borderId="1" xfId="11" applyNumberFormat="1" applyFont="1" applyFill="1" applyBorder="1" applyAlignment="1">
      <alignment horizontal="right" vertical="center" wrapText="1" readingOrder="1"/>
    </xf>
    <xf numFmtId="4" fontId="5" fillId="0" borderId="1" xfId="11" applyNumberFormat="1" applyFont="1" applyFill="1" applyBorder="1" applyAlignment="1">
      <alignment horizontal="right" vertical="center" wrapText="1" readingOrder="1"/>
    </xf>
    <xf numFmtId="2" fontId="5" fillId="0" borderId="1" xfId="0" applyNumberFormat="1" applyFont="1" applyFill="1" applyBorder="1" applyAlignment="1">
      <alignment horizontal="right" vertical="center" readingOrder="1"/>
    </xf>
    <xf numFmtId="2" fontId="5" fillId="0" borderId="1" xfId="0" applyNumberFormat="1" applyFont="1" applyFill="1" applyBorder="1" applyAlignment="1">
      <alignment vertical="center" readingOrder="1"/>
    </xf>
    <xf numFmtId="2" fontId="5" fillId="0" borderId="1" xfId="11" applyNumberFormat="1" applyFont="1" applyFill="1" applyBorder="1" applyAlignment="1">
      <alignment vertical="center" readingOrder="1"/>
    </xf>
    <xf numFmtId="2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justify" vertical="center" wrapText="1"/>
    </xf>
    <xf numFmtId="2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4" fontId="5" fillId="0" borderId="1" xfId="0" applyNumberFormat="1" applyFont="1" applyFill="1" applyBorder="1" applyAlignment="1">
      <alignment vertical="center" wrapText="1"/>
    </xf>
    <xf numFmtId="4" fontId="5" fillId="0" borderId="1" xfId="11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5" fillId="0" borderId="1" xfId="9" applyFont="1" applyFill="1" applyBorder="1" applyAlignment="1">
      <alignment horizontal="left" vertical="center" wrapText="1"/>
    </xf>
    <xf numFmtId="0" fontId="5" fillId="0" borderId="1" xfId="9" applyFont="1" applyFill="1" applyBorder="1" applyAlignment="1">
      <alignment horizontal="center" vertical="center"/>
    </xf>
    <xf numFmtId="0" fontId="5" fillId="0" borderId="1" xfId="9" applyFont="1" applyFill="1" applyBorder="1" applyAlignment="1">
      <alignment horizontal="center" vertical="center" wrapText="1"/>
    </xf>
    <xf numFmtId="1" fontId="5" fillId="0" borderId="1" xfId="9" applyNumberFormat="1" applyFont="1" applyFill="1" applyBorder="1" applyAlignment="1">
      <alignment horizontal="center" vertical="center" readingOrder="1"/>
    </xf>
    <xf numFmtId="4" fontId="5" fillId="0" borderId="1" xfId="9" applyNumberFormat="1" applyFont="1" applyFill="1" applyBorder="1" applyAlignment="1">
      <alignment horizontal="right" vertical="center" readingOrder="1"/>
    </xf>
    <xf numFmtId="4" fontId="5" fillId="0" borderId="2" xfId="0" applyNumberFormat="1" applyFont="1" applyFill="1" applyBorder="1" applyAlignment="1">
      <alignment horizontal="right" vertical="center"/>
    </xf>
    <xf numFmtId="4" fontId="5" fillId="0" borderId="1" xfId="12" applyNumberFormat="1" applyFont="1" applyFill="1" applyBorder="1" applyAlignment="1">
      <alignment vertical="center" readingOrder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 readingOrder="1"/>
    </xf>
    <xf numFmtId="4" fontId="5" fillId="0" borderId="2" xfId="0" applyNumberFormat="1" applyFont="1" applyFill="1" applyBorder="1" applyAlignment="1">
      <alignment horizontal="right" vertical="center" wrapText="1" readingOrder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center" vertical="center" wrapText="1" readingOrder="1"/>
    </xf>
    <xf numFmtId="1" fontId="5" fillId="0" borderId="2" xfId="0" applyNumberFormat="1" applyFont="1" applyFill="1" applyBorder="1" applyAlignment="1">
      <alignment horizontal="center" vertical="center" readingOrder="1"/>
    </xf>
    <xf numFmtId="0" fontId="5" fillId="0" borderId="2" xfId="0" applyFont="1" applyFill="1" applyBorder="1" applyAlignment="1">
      <alignment horizontal="justify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readingOrder="1"/>
    </xf>
    <xf numFmtId="4" fontId="5" fillId="0" borderId="2" xfId="11" applyNumberFormat="1" applyFont="1" applyFill="1" applyBorder="1" applyAlignment="1">
      <alignment horizontal="right" vertical="center" readingOrder="1"/>
    </xf>
    <xf numFmtId="4" fontId="5" fillId="0" borderId="1" xfId="11" applyNumberFormat="1" applyFont="1" applyFill="1" applyBorder="1" applyAlignment="1">
      <alignment horizontal="right" vertical="center" readingOrder="1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10" applyFont="1" applyFill="1" applyBorder="1" applyAlignment="1" applyProtection="1">
      <alignment horizontal="left" vertical="center" wrapText="1"/>
      <protection locked="0"/>
    </xf>
    <xf numFmtId="4" fontId="5" fillId="0" borderId="2" xfId="0" applyNumberFormat="1" applyFont="1" applyFill="1" applyBorder="1" applyAlignment="1">
      <alignment vertical="center" readingOrder="1"/>
    </xf>
    <xf numFmtId="1" fontId="5" fillId="0" borderId="1" xfId="0" applyNumberFormat="1" applyFont="1" applyFill="1" applyBorder="1" applyAlignment="1">
      <alignment horizontal="center" vertical="center" readingOrder="1"/>
    </xf>
    <xf numFmtId="4" fontId="5" fillId="0" borderId="1" xfId="11" applyNumberFormat="1" applyFont="1" applyFill="1" applyBorder="1" applyAlignment="1">
      <alignment horizontal="right" vertical="center"/>
    </xf>
    <xf numFmtId="2" fontId="5" fillId="0" borderId="1" xfId="11" applyNumberFormat="1" applyFont="1" applyFill="1" applyBorder="1" applyAlignment="1">
      <alignment horizontal="right" vertical="center" readingOrder="1"/>
    </xf>
    <xf numFmtId="4" fontId="5" fillId="0" borderId="1" xfId="0" applyNumberFormat="1" applyFont="1" applyFill="1" applyBorder="1" applyAlignment="1">
      <alignment horizontal="right" vertical="center" readingOrder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3" fontId="5" fillId="0" borderId="1" xfId="11" applyNumberFormat="1" applyFont="1" applyFill="1" applyBorder="1" applyAlignment="1">
      <alignment horizontal="center" vertical="center" wrapText="1" readingOrder="1"/>
    </xf>
    <xf numFmtId="43" fontId="5" fillId="0" borderId="1" xfId="0" applyNumberFormat="1" applyFont="1" applyFill="1" applyBorder="1" applyAlignment="1">
      <alignment horizontal="center" vertical="center" wrapText="1" readingOrder="1"/>
    </xf>
    <xf numFmtId="4" fontId="5" fillId="0" borderId="1" xfId="0" applyNumberFormat="1" applyFont="1" applyFill="1" applyBorder="1" applyAlignment="1">
      <alignment vertical="center" wrapText="1" readingOrder="1"/>
    </xf>
    <xf numFmtId="4" fontId="5" fillId="0" borderId="1" xfId="0" applyNumberFormat="1" applyFont="1" applyFill="1" applyBorder="1" applyAlignment="1">
      <alignment vertical="center" readingOrder="1"/>
    </xf>
    <xf numFmtId="4" fontId="5" fillId="0" borderId="1" xfId="11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 applyProtection="1">
      <alignment horizontal="left" vertical="center" wrapText="1"/>
      <protection hidden="1"/>
    </xf>
    <xf numFmtId="4" fontId="5" fillId="0" borderId="2" xfId="0" applyNumberFormat="1" applyFont="1" applyFill="1" applyBorder="1" applyAlignment="1">
      <alignment horizontal="right" vertical="center" readingOrder="1"/>
    </xf>
    <xf numFmtId="0" fontId="5" fillId="0" borderId="1" xfId="0" applyNumberFormat="1" applyFont="1" applyFill="1" applyBorder="1" applyAlignment="1">
      <alignment horizontal="left" vertical="center" wrapText="1"/>
    </xf>
    <xf numFmtId="4" fontId="5" fillId="0" borderId="1" xfId="11" applyNumberFormat="1" applyFont="1" applyFill="1" applyBorder="1" applyAlignment="1">
      <alignment vertical="center" readingOrder="1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/>
    </xf>
    <xf numFmtId="164" fontId="6" fillId="0" borderId="1" xfId="11" applyNumberFormat="1" applyFont="1" applyFill="1" applyBorder="1" applyAlignment="1">
      <alignment horizontal="right" vertical="center" readingOrder="1"/>
    </xf>
    <xf numFmtId="0" fontId="6" fillId="0" borderId="1" xfId="0" applyFont="1" applyFill="1" applyBorder="1" applyAlignment="1">
      <alignment horizontal="center" vertical="center" wrapText="1" readingOrder="1"/>
    </xf>
    <xf numFmtId="4" fontId="5" fillId="0" borderId="1" xfId="0" applyNumberFormat="1" applyFont="1" applyFill="1" applyBorder="1" applyAlignment="1">
      <alignment horizontal="right" vertical="center" readingOrder="1"/>
    </xf>
    <xf numFmtId="4" fontId="5" fillId="0" borderId="1" xfId="0" applyNumberFormat="1" applyFont="1" applyFill="1" applyBorder="1" applyAlignment="1">
      <alignment horizontal="right" vertical="center"/>
    </xf>
    <xf numFmtId="4" fontId="5" fillId="0" borderId="1" xfId="11" applyNumberFormat="1" applyFont="1" applyFill="1" applyBorder="1" applyAlignment="1">
      <alignment horizontal="right" vertical="center" readingOrder="1"/>
    </xf>
    <xf numFmtId="4" fontId="5" fillId="0" borderId="2" xfId="11" applyNumberFormat="1" applyFont="1" applyFill="1" applyBorder="1" applyAlignment="1">
      <alignment horizontal="right" vertical="center" readingOrder="1"/>
    </xf>
    <xf numFmtId="4" fontId="5" fillId="0" borderId="3" xfId="11" applyNumberFormat="1" applyFont="1" applyFill="1" applyBorder="1" applyAlignment="1">
      <alignment horizontal="right" vertical="center" readingOrder="1"/>
    </xf>
    <xf numFmtId="1" fontId="5" fillId="0" borderId="2" xfId="0" applyNumberFormat="1" applyFont="1" applyFill="1" applyBorder="1" applyAlignment="1">
      <alignment horizontal="center" vertical="center" readingOrder="1"/>
    </xf>
    <xf numFmtId="1" fontId="5" fillId="0" borderId="3" xfId="0" applyNumberFormat="1" applyFont="1" applyFill="1" applyBorder="1" applyAlignment="1">
      <alignment horizontal="center" vertical="center" readingOrder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 readingOrder="1"/>
    </xf>
    <xf numFmtId="1" fontId="5" fillId="0" borderId="3" xfId="0" applyNumberFormat="1" applyFont="1" applyFill="1" applyBorder="1" applyAlignment="1">
      <alignment horizontal="center" vertical="center" wrapText="1" readingOrder="1"/>
    </xf>
    <xf numFmtId="4" fontId="5" fillId="0" borderId="2" xfId="0" applyNumberFormat="1" applyFont="1" applyFill="1" applyBorder="1" applyAlignment="1">
      <alignment horizontal="right" vertical="center" wrapText="1" readingOrder="1"/>
    </xf>
    <xf numFmtId="4" fontId="5" fillId="0" borderId="3" xfId="0" applyNumberFormat="1" applyFont="1" applyFill="1" applyBorder="1" applyAlignment="1">
      <alignment horizontal="right" vertical="center" wrapText="1" readingOrder="1"/>
    </xf>
    <xf numFmtId="4" fontId="5" fillId="0" borderId="2" xfId="0" applyNumberFormat="1" applyFont="1" applyFill="1" applyBorder="1" applyAlignment="1">
      <alignment horizontal="right" vertical="center" readingOrder="1"/>
    </xf>
    <xf numFmtId="4" fontId="5" fillId="0" borderId="3" xfId="0" applyNumberFormat="1" applyFont="1" applyFill="1" applyBorder="1" applyAlignment="1">
      <alignment horizontal="right" vertical="center" readingOrder="1"/>
    </xf>
    <xf numFmtId="4" fontId="5" fillId="0" borderId="1" xfId="0" applyNumberFormat="1" applyFont="1" applyFill="1" applyBorder="1" applyAlignment="1">
      <alignment horizontal="right" vertical="center" readingOrder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 readingOrder="1"/>
    </xf>
    <xf numFmtId="4" fontId="5" fillId="0" borderId="2" xfId="0" applyNumberFormat="1" applyFont="1" applyFill="1" applyBorder="1" applyAlignment="1">
      <alignment vertical="center" readingOrder="1"/>
    </xf>
    <xf numFmtId="4" fontId="5" fillId="0" borderId="3" xfId="0" applyNumberFormat="1" applyFont="1" applyFill="1" applyBorder="1" applyAlignment="1">
      <alignment vertical="center" readingOrder="1"/>
    </xf>
    <xf numFmtId="0" fontId="5" fillId="0" borderId="2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justify" vertical="center" wrapText="1"/>
    </xf>
    <xf numFmtId="4" fontId="5" fillId="0" borderId="2" xfId="10" applyNumberFormat="1" applyFont="1" applyFill="1" applyBorder="1" applyAlignment="1" applyProtection="1">
      <alignment horizontal="left" vertical="center" wrapText="1"/>
      <protection locked="0"/>
    </xf>
    <xf numFmtId="4" fontId="5" fillId="0" borderId="3" xfId="10" applyNumberFormat="1" applyFont="1" applyFill="1" applyBorder="1" applyAlignment="1" applyProtection="1">
      <alignment horizontal="left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readingOrder="1"/>
    </xf>
    <xf numFmtId="49" fontId="5" fillId="0" borderId="3" xfId="0" applyNumberFormat="1" applyFont="1" applyFill="1" applyBorder="1" applyAlignment="1">
      <alignment horizontal="center" vertical="center" readingOrder="1"/>
    </xf>
    <xf numFmtId="0" fontId="5" fillId="0" borderId="1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readingOrder="1"/>
    </xf>
    <xf numFmtId="4" fontId="5" fillId="0" borderId="2" xfId="0" applyNumberFormat="1" applyFont="1" applyFill="1" applyBorder="1" applyAlignment="1">
      <alignment vertical="center" wrapText="1" readingOrder="1"/>
    </xf>
    <xf numFmtId="4" fontId="5" fillId="0" borderId="7" xfId="0" applyNumberFormat="1" applyFont="1" applyFill="1" applyBorder="1" applyAlignment="1">
      <alignment vertical="center" wrapText="1" readingOrder="1"/>
    </xf>
    <xf numFmtId="4" fontId="5" fillId="0" borderId="3" xfId="0" applyNumberFormat="1" applyFont="1" applyFill="1" applyBorder="1" applyAlignment="1">
      <alignment vertical="center" wrapText="1" readingOrder="1"/>
    </xf>
    <xf numFmtId="49" fontId="5" fillId="0" borderId="7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7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4" fontId="5" fillId="0" borderId="1" xfId="11" applyNumberFormat="1" applyFont="1" applyFill="1" applyBorder="1" applyAlignment="1">
      <alignment vertical="center" readingOrder="1"/>
    </xf>
    <xf numFmtId="0" fontId="5" fillId="0" borderId="7" xfId="0" applyFont="1" applyFill="1" applyBorder="1" applyAlignment="1">
      <alignment horizontal="center" vertical="center"/>
    </xf>
    <xf numFmtId="1" fontId="5" fillId="0" borderId="7" xfId="0" applyNumberFormat="1" applyFont="1" applyFill="1" applyBorder="1" applyAlignment="1">
      <alignment horizontal="center" vertical="center" wrapText="1" readingOrder="1"/>
    </xf>
    <xf numFmtId="1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vertical="center" readingOrder="1"/>
    </xf>
    <xf numFmtId="4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vertical="center" wrapText="1" readingOrder="1"/>
    </xf>
    <xf numFmtId="0" fontId="6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/>
    </xf>
    <xf numFmtId="4" fontId="5" fillId="0" borderId="2" xfId="12" applyNumberFormat="1" applyFont="1" applyFill="1" applyBorder="1" applyAlignment="1">
      <alignment vertical="center" readingOrder="1"/>
    </xf>
    <xf numFmtId="4" fontId="5" fillId="0" borderId="7" xfId="12" applyNumberFormat="1" applyFont="1" applyFill="1" applyBorder="1" applyAlignment="1">
      <alignment vertical="center" readingOrder="1"/>
    </xf>
    <xf numFmtId="4" fontId="5" fillId="0" borderId="3" xfId="12" applyNumberFormat="1" applyFont="1" applyFill="1" applyBorder="1" applyAlignment="1">
      <alignment vertical="center" readingOrder="1"/>
    </xf>
    <xf numFmtId="4" fontId="5" fillId="0" borderId="1" xfId="11" applyNumberFormat="1" applyFont="1" applyFill="1" applyBorder="1" applyAlignment="1">
      <alignment horizontal="right" vertical="center" readingOrder="1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7" xfId="0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/>
    </xf>
    <xf numFmtId="4" fontId="5" fillId="0" borderId="1" xfId="11" applyNumberFormat="1" applyFont="1" applyFill="1" applyBorder="1" applyAlignment="1">
      <alignment horizontal="right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left" vertical="center" wrapText="1"/>
      <protection hidden="1"/>
    </xf>
    <xf numFmtId="4" fontId="5" fillId="0" borderId="1" xfId="11" applyNumberFormat="1" applyFont="1" applyFill="1" applyBorder="1" applyAlignment="1">
      <alignment horizontal="right" vertical="center" wrapText="1"/>
    </xf>
    <xf numFmtId="49" fontId="5" fillId="0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4" fontId="5" fillId="0" borderId="3" xfId="0" applyNumberFormat="1" applyFont="1" applyFill="1" applyBorder="1" applyAlignment="1">
      <alignment horizontal="right" vertical="center" wrapText="1"/>
    </xf>
    <xf numFmtId="0" fontId="5" fillId="0" borderId="1" xfId="10" applyFont="1" applyFill="1" applyBorder="1" applyAlignment="1" applyProtection="1">
      <alignment horizontal="left" vertical="center" wrapText="1"/>
      <protection locked="0"/>
    </xf>
    <xf numFmtId="0" fontId="5" fillId="0" borderId="2" xfId="10" applyFont="1" applyFill="1" applyBorder="1" applyAlignment="1" applyProtection="1">
      <alignment horizontal="left" vertical="center" wrapText="1"/>
      <protection locked="0"/>
    </xf>
    <xf numFmtId="0" fontId="5" fillId="0" borderId="3" xfId="10" applyFont="1" applyFill="1" applyBorder="1" applyAlignment="1" applyProtection="1">
      <alignment horizontal="left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textRotation="90" wrapText="1"/>
    </xf>
    <xf numFmtId="1" fontId="5" fillId="0" borderId="1" xfId="0" applyNumberFormat="1" applyFont="1" applyFill="1" applyBorder="1" applyAlignment="1">
      <alignment horizontal="center" vertical="center" textRotation="90" wrapText="1" readingOrder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justify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center"/>
    </xf>
    <xf numFmtId="43" fontId="5" fillId="0" borderId="1" xfId="11" applyNumberFormat="1" applyFont="1" applyFill="1" applyBorder="1" applyAlignment="1">
      <alignment horizontal="center" vertical="center" wrapText="1" readingOrder="1"/>
    </xf>
    <xf numFmtId="43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textRotation="90" wrapText="1" readingOrder="1"/>
    </xf>
    <xf numFmtId="43" fontId="5" fillId="0" borderId="1" xfId="11" applyNumberFormat="1" applyFont="1" applyFill="1" applyBorder="1" applyAlignment="1">
      <alignment horizontal="center" vertical="center" textRotation="90" wrapText="1" readingOrder="1"/>
    </xf>
    <xf numFmtId="0" fontId="5" fillId="0" borderId="1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 textRotation="90" wrapText="1" readingOrder="1"/>
    </xf>
    <xf numFmtId="4" fontId="5" fillId="0" borderId="2" xfId="11" applyNumberFormat="1" applyFont="1" applyFill="1" applyBorder="1" applyAlignment="1">
      <alignment horizontal="right" vertical="center"/>
    </xf>
    <xf numFmtId="4" fontId="5" fillId="0" borderId="3" xfId="11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/>
    </xf>
    <xf numFmtId="4" fontId="5" fillId="0" borderId="7" xfId="0" applyNumberFormat="1" applyFont="1" applyFill="1" applyBorder="1" applyAlignment="1">
      <alignment horizontal="right" vertical="center"/>
    </xf>
    <xf numFmtId="4" fontId="5" fillId="0" borderId="3" xfId="0" applyNumberFormat="1" applyFont="1" applyFill="1" applyBorder="1" applyAlignment="1">
      <alignment horizontal="right" vertical="center"/>
    </xf>
  </cellXfs>
  <cellStyles count="13">
    <cellStyle name="Обычный" xfId="0" builtinId="0"/>
    <cellStyle name="Обычный 10" xfId="1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_Перечень жилого фонда не выбравших способ управления" xfId="10"/>
    <cellStyle name="Финансовый" xfId="11" builtinId="3"/>
    <cellStyle name="Финансовый 2" xfId="12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vakova_OV/Desktop/&#1048;&#1079;&#1084;&#1077;&#1085;&#1077;&#1085;&#1080;&#1103;%20&#1050;&#1055;%202020-2022%20&#1089;%20&#1080;&#1102;&#1085;&#1103;%202021/&#1055;&#1088;&#1080;&#1083;&#1086;&#1078;&#1077;&#1085;&#1080;&#1077;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vakova_OV/Desktop/&#1048;&#1079;&#1084;&#1077;&#1085;&#1077;&#1085;&#1080;&#1103;%20&#1050;&#1055;%202017-2019/&#1055;&#1088;&#1080;&#1083;&#1086;&#1078;&#1077;&#1085;&#1080;&#1077;%201%2020017-201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род. прилож"/>
    </sheetNames>
    <sheetDataSet>
      <sheetData sheetId="0">
        <row r="300">
          <cell r="C300">
            <v>2745000</v>
          </cell>
        </row>
        <row r="321">
          <cell r="C321">
            <v>2051640.0000000002</v>
          </cell>
        </row>
        <row r="339">
          <cell r="C339">
            <v>1093502.1200000001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Прилож"/>
    </sheetNames>
    <sheetDataSet>
      <sheetData sheetId="0">
        <row r="134">
          <cell r="H134">
            <v>562.1</v>
          </cell>
        </row>
        <row r="478">
          <cell r="H478">
            <v>1216.0999999999999</v>
          </cell>
        </row>
        <row r="479">
          <cell r="H479">
            <v>1114</v>
          </cell>
        </row>
        <row r="585">
          <cell r="H585">
            <v>993.6</v>
          </cell>
        </row>
        <row r="602">
          <cell r="H602">
            <v>1750.6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2" tint="-0.249977111117893"/>
  </sheetPr>
  <dimension ref="A1:IV1159"/>
  <sheetViews>
    <sheetView tabSelected="1" view="pageBreakPreview" zoomScaleNormal="80" zoomScaleSheetLayoutView="100" zoomScalePageLayoutView="70" workbookViewId="0">
      <selection activeCell="O1" sqref="O1:R2"/>
    </sheetView>
  </sheetViews>
  <sheetFormatPr defaultRowHeight="15.75"/>
  <cols>
    <col min="1" max="1" width="6" style="44" customWidth="1"/>
    <col min="2" max="2" width="53.42578125" style="4" customWidth="1"/>
    <col min="3" max="3" width="10.28515625" style="3" customWidth="1"/>
    <col min="4" max="4" width="6.7109375" style="3" customWidth="1"/>
    <col min="5" max="5" width="16.140625" style="3" customWidth="1"/>
    <col min="6" max="7" width="6.7109375" style="7" customWidth="1"/>
    <col min="8" max="8" width="15.140625" style="11" customWidth="1"/>
    <col min="9" max="10" width="13.7109375" style="11" customWidth="1"/>
    <col min="11" max="11" width="18.85546875" style="10" customWidth="1"/>
    <col min="12" max="14" width="7.7109375" style="12" customWidth="1"/>
    <col min="15" max="15" width="20.7109375" style="10" customWidth="1"/>
    <col min="16" max="16" width="14.85546875" style="15" customWidth="1"/>
    <col min="17" max="17" width="12.28515625" style="15" customWidth="1"/>
    <col min="18" max="18" width="12.28515625" style="20" customWidth="1"/>
    <col min="19" max="19" width="17.28515625" style="2" customWidth="1"/>
    <col min="20" max="20" width="18.140625" style="2" customWidth="1"/>
    <col min="21" max="21" width="17.7109375" style="2" customWidth="1"/>
    <col min="22" max="22" width="17.28515625" style="1" bestFit="1" customWidth="1"/>
    <col min="23" max="23" width="15.42578125" style="1" bestFit="1" customWidth="1"/>
    <col min="24" max="16384" width="9.140625" style="1"/>
  </cols>
  <sheetData>
    <row r="1" spans="1:22" ht="20.25" customHeight="1">
      <c r="O1" s="224" t="s">
        <v>1975</v>
      </c>
      <c r="P1" s="224"/>
      <c r="Q1" s="224"/>
      <c r="R1" s="224"/>
    </row>
    <row r="2" spans="1:22" ht="123" customHeight="1">
      <c r="O2" s="224"/>
      <c r="P2" s="224"/>
      <c r="Q2" s="224"/>
      <c r="R2" s="224"/>
    </row>
    <row r="3" spans="1:22" ht="33.75" customHeight="1">
      <c r="A3" s="225" t="s">
        <v>39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</row>
    <row r="4" spans="1:22" ht="8.4499999999999993" customHeight="1">
      <c r="A4" s="19"/>
      <c r="B4" s="5"/>
      <c r="C4" s="116"/>
      <c r="D4" s="5"/>
      <c r="E4" s="116"/>
      <c r="F4" s="8"/>
      <c r="G4" s="8"/>
      <c r="H4" s="13"/>
      <c r="I4" s="13"/>
      <c r="J4" s="13"/>
      <c r="K4" s="13"/>
      <c r="L4" s="13"/>
      <c r="M4" s="13"/>
      <c r="N4" s="13"/>
      <c r="O4" s="13"/>
      <c r="P4" s="13"/>
      <c r="Q4" s="13"/>
      <c r="R4" s="18"/>
    </row>
    <row r="5" spans="1:22" ht="25.15" customHeight="1">
      <c r="A5" s="225" t="s">
        <v>0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</row>
    <row r="6" spans="1:22" ht="9" customHeight="1">
      <c r="A6" s="19"/>
      <c r="B6" s="115"/>
      <c r="C6" s="115"/>
      <c r="D6" s="115"/>
      <c r="E6" s="115"/>
      <c r="F6" s="9"/>
      <c r="G6" s="9"/>
      <c r="H6" s="14"/>
      <c r="I6" s="14"/>
      <c r="J6" s="14"/>
      <c r="K6" s="14"/>
      <c r="L6" s="14"/>
      <c r="M6" s="14"/>
      <c r="N6" s="14"/>
      <c r="O6" s="14"/>
      <c r="P6" s="14"/>
      <c r="Q6" s="14"/>
      <c r="R6" s="19"/>
    </row>
    <row r="7" spans="1:22" ht="33" customHeight="1">
      <c r="A7" s="227" t="s">
        <v>10</v>
      </c>
      <c r="B7" s="228" t="s">
        <v>34</v>
      </c>
      <c r="C7" s="158" t="s">
        <v>11</v>
      </c>
      <c r="D7" s="158"/>
      <c r="E7" s="234" t="s">
        <v>12</v>
      </c>
      <c r="F7" s="220" t="s">
        <v>13</v>
      </c>
      <c r="G7" s="220" t="s">
        <v>14</v>
      </c>
      <c r="H7" s="233" t="s">
        <v>24</v>
      </c>
      <c r="I7" s="230" t="s">
        <v>26</v>
      </c>
      <c r="J7" s="230"/>
      <c r="K7" s="231" t="s">
        <v>15</v>
      </c>
      <c r="L7" s="231"/>
      <c r="M7" s="231"/>
      <c r="N7" s="231"/>
      <c r="O7" s="231"/>
      <c r="P7" s="232" t="s">
        <v>32</v>
      </c>
      <c r="Q7" s="232" t="s">
        <v>31</v>
      </c>
      <c r="R7" s="219" t="s">
        <v>16</v>
      </c>
    </row>
    <row r="8" spans="1:22" ht="15" customHeight="1">
      <c r="A8" s="227"/>
      <c r="B8" s="228"/>
      <c r="C8" s="234" t="s">
        <v>17</v>
      </c>
      <c r="D8" s="234" t="s">
        <v>28</v>
      </c>
      <c r="E8" s="234"/>
      <c r="F8" s="220"/>
      <c r="G8" s="220"/>
      <c r="H8" s="233"/>
      <c r="I8" s="233" t="s">
        <v>8</v>
      </c>
      <c r="J8" s="233" t="s">
        <v>9</v>
      </c>
      <c r="K8" s="238" t="s">
        <v>25</v>
      </c>
      <c r="L8" s="231" t="s">
        <v>27</v>
      </c>
      <c r="M8" s="231"/>
      <c r="N8" s="231"/>
      <c r="O8" s="231"/>
      <c r="P8" s="232"/>
      <c r="Q8" s="232"/>
      <c r="R8" s="219"/>
    </row>
    <row r="9" spans="1:22" ht="201" customHeight="1">
      <c r="A9" s="227"/>
      <c r="B9" s="228"/>
      <c r="C9" s="234"/>
      <c r="D9" s="234"/>
      <c r="E9" s="234"/>
      <c r="F9" s="220"/>
      <c r="G9" s="220"/>
      <c r="H9" s="233"/>
      <c r="I9" s="233"/>
      <c r="J9" s="233"/>
      <c r="K9" s="238"/>
      <c r="L9" s="45" t="s">
        <v>1</v>
      </c>
      <c r="M9" s="45" t="s">
        <v>2</v>
      </c>
      <c r="N9" s="45" t="s">
        <v>7</v>
      </c>
      <c r="O9" s="45" t="s">
        <v>18</v>
      </c>
      <c r="P9" s="232"/>
      <c r="Q9" s="232"/>
      <c r="R9" s="219"/>
    </row>
    <row r="10" spans="1:22" s="3" customFormat="1" ht="23.25" customHeight="1">
      <c r="A10" s="227"/>
      <c r="B10" s="228"/>
      <c r="C10" s="234"/>
      <c r="D10" s="234"/>
      <c r="E10" s="234"/>
      <c r="F10" s="220"/>
      <c r="G10" s="220"/>
      <c r="H10" s="117" t="s">
        <v>37</v>
      </c>
      <c r="I10" s="117" t="s">
        <v>37</v>
      </c>
      <c r="J10" s="117" t="s">
        <v>37</v>
      </c>
      <c r="K10" s="46" t="s">
        <v>19</v>
      </c>
      <c r="L10" s="118" t="s">
        <v>19</v>
      </c>
      <c r="M10" s="118" t="s">
        <v>19</v>
      </c>
      <c r="N10" s="118" t="s">
        <v>19</v>
      </c>
      <c r="O10" s="46" t="s">
        <v>19</v>
      </c>
      <c r="P10" s="47" t="s">
        <v>38</v>
      </c>
      <c r="Q10" s="47" t="s">
        <v>38</v>
      </c>
      <c r="R10" s="219"/>
      <c r="S10" s="116"/>
      <c r="T10" s="116"/>
      <c r="U10" s="116"/>
    </row>
    <row r="11" spans="1:22" s="3" customFormat="1" ht="21" customHeight="1">
      <c r="A11" s="103">
        <v>1</v>
      </c>
      <c r="B11" s="107">
        <v>2</v>
      </c>
      <c r="C11" s="107">
        <v>3</v>
      </c>
      <c r="D11" s="107">
        <v>4</v>
      </c>
      <c r="E11" s="107">
        <v>5</v>
      </c>
      <c r="F11" s="111">
        <v>6</v>
      </c>
      <c r="G11" s="111">
        <v>7</v>
      </c>
      <c r="H11" s="48">
        <v>8</v>
      </c>
      <c r="I11" s="48">
        <v>9</v>
      </c>
      <c r="J11" s="48">
        <v>10</v>
      </c>
      <c r="K11" s="49">
        <v>11</v>
      </c>
      <c r="L11" s="48">
        <v>12</v>
      </c>
      <c r="M11" s="48">
        <v>13</v>
      </c>
      <c r="N11" s="48">
        <v>14</v>
      </c>
      <c r="O11" s="49">
        <v>15</v>
      </c>
      <c r="P11" s="48">
        <v>16</v>
      </c>
      <c r="Q11" s="48">
        <v>17</v>
      </c>
      <c r="R11" s="103">
        <v>18</v>
      </c>
      <c r="S11" s="116"/>
      <c r="T11" s="116"/>
      <c r="U11" s="116"/>
    </row>
    <row r="12" spans="1:22" ht="27" customHeight="1">
      <c r="A12" s="229" t="s">
        <v>33</v>
      </c>
      <c r="B12" s="229"/>
      <c r="C12" s="87" t="s">
        <v>22</v>
      </c>
      <c r="D12" s="87" t="s">
        <v>22</v>
      </c>
      <c r="E12" s="87" t="s">
        <v>22</v>
      </c>
      <c r="F12" s="50" t="s">
        <v>22</v>
      </c>
      <c r="G12" s="50" t="s">
        <v>22</v>
      </c>
      <c r="H12" s="134">
        <f>H14+H22+H79+H82+H85+H89+H93+H102+H105+H114+H119+H129+H132+H135+H146+H163+H167+H174+H178+H181+H191+H195+H198+H204+H207+H210+H214+H222+H225+H231+H235+H238+H241+H255+H260+H263+H318+H323+H347+H367+H370+H375+H418+H422+H426+H430+H434+H437+H441+H445+H998+H1005+H1012+H1015+H1018+H1021+H1030+H1047+H1053+H1061+H1064+H1067+H1072+H1082+H1087+H1090+H1095+H1099+H1102+H1146+H1151+H1155</f>
        <v>1261512.4900000005</v>
      </c>
      <c r="I12" s="134">
        <f>I14+I22+I79+I82+I85+I89+I93+I102+I105+I114+I119+I129+I132+I135+I146+I163+I167+I174+I178+I181+I191+I195+I198+I204+I207+I210+I214+I222+I225+I231+I235+I238+I241+I255+I260+I263+I318+I323+I347+I367+I370+I375+I418+I422+I426+I430+I434+I437+I441+I445+I998+I1005+I1012+I1015+I1018+I1021+I1030+I1047+I1053+I1061+I1064+I1067+I1072+I1082+I1087+I1090+I1095+I1099+I1102+I1146+I1151+I1155</f>
        <v>215605.14999999994</v>
      </c>
      <c r="J12" s="134">
        <f>J14+J22+J79+J82+J85+J89+J93+J102+J105+J114+J119+J129+J132+J135+J146+J163+J167+J174+J178+J181+J191+J195+J198+J204+J207+J210+J214+J222+J225+J231+J235+J238+J241+J255+J260+J263+J318+J323+J347+J367+J370+J375+J418+J422+J426+J430+J434+J437+J441+J445+J998+J1005+J1012+J1015+J1018+J1021+J1030+J1047+J1053+J1061+J1064+J1067+J1072+J1082+J1087+J1090+J1095+J1099+J1102+J1146+J1151+J1155</f>
        <v>911442.10000000009</v>
      </c>
      <c r="K12" s="134">
        <v>3882475577.75</v>
      </c>
      <c r="L12" s="134">
        <f>L14+L22+L79+L82+L85+L89+L93+L102+L105+L114+L119+L129+L132+L135+L146+L163+L167+L174+L178+L181+L191+L195+L198+L204+L207+L210+L214+L222+L225+L231+L235+L238+L241+L255+L260+L263+L318+L323+L347+L367+L370+L375+L418+L422+L426+L430+L434+L437+L441+L445+L998+L1005+L1012+L1015+L1018+L1021+L1030+L1047+L1053+L1061+L1064+L1067+L1072+L1082+L1087+L1090+L1095+L1099+L1102+L1146+L1151+L1155</f>
        <v>0</v>
      </c>
      <c r="M12" s="134">
        <f>M14+M22+M79+M82+M85+M89+M93+M102+M105+M114+M119+M129+M132+M135+M146+M163+M167+M174+M178+M181+M191+M195+M198+M204+M207+M210+M214+M222+M225+M231+M235+M238+M241+M255+M260+M263+M318+M323+M347+M367+M370+M375+M418+M422+M426+M430+M434+M437+M441+M445+M998+M1005+M1012+M1015+M1018+M1021+M1030+M1047+M1053+M1061+M1064+M1067+M1072+M1082+M1087+M1090+M1095+M1099+M1102+M1146+M1151+M1155</f>
        <v>0</v>
      </c>
      <c r="N12" s="134">
        <f>N14+N22+N79+N82+N85+N89+N93+N102+N105+N114+N119+N129+N132+N135+N146+N163+N167+N174+N178+N181+N191+N195+N198+N204+N207+N210+N214+N222+N225+N231+N235+N238+N241+N255+N260+N263+N318+N323+N347+N367+N370+N375+N418+N422+N426+N430+N434+N437+N441+N445+N998+N1005+N1012+N1015+N1018+N1021+N1030+N1047+N1053+N1061+N1064+N1067+N1072+N1082+N1087+N1090+N1095+N1099+N1102+N1146+N1151+N1155</f>
        <v>0</v>
      </c>
      <c r="O12" s="134">
        <v>3882475577.75</v>
      </c>
      <c r="P12" s="51">
        <f>K12/H12</f>
        <v>3077.6354641958387</v>
      </c>
      <c r="Q12" s="135" t="s">
        <v>22</v>
      </c>
      <c r="R12" s="52" t="s">
        <v>22</v>
      </c>
    </row>
    <row r="13" spans="1:22" ht="30" customHeight="1">
      <c r="A13" s="196" t="s">
        <v>1205</v>
      </c>
      <c r="B13" s="196"/>
      <c r="C13" s="196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6" t="e">
        <f>S24+S79+S82+S97+S108+S123+S139+S152+S179+S182+S201+S211+S215+S223+S229+S236+S247+S256+S261+S264+S319+S324+S350+S376+S419+S423+S442+S449+S999+S1008+S1022+S1035+S1048+S1057+S1070+S1077+S1085+S1088+S1091+S1100+S1103</f>
        <v>#REF!</v>
      </c>
    </row>
    <row r="14" spans="1:22" ht="39.950000000000003" customHeight="1">
      <c r="A14" s="193" t="s">
        <v>1206</v>
      </c>
      <c r="B14" s="237"/>
      <c r="C14" s="87" t="s">
        <v>22</v>
      </c>
      <c r="D14" s="87" t="s">
        <v>22</v>
      </c>
      <c r="E14" s="87" t="s">
        <v>22</v>
      </c>
      <c r="F14" s="50" t="s">
        <v>22</v>
      </c>
      <c r="G14" s="50" t="s">
        <v>22</v>
      </c>
      <c r="H14" s="53">
        <f t="shared" ref="H14:N14" si="0">SUM(H15:H20)</f>
        <v>4059.91</v>
      </c>
      <c r="I14" s="53">
        <f t="shared" si="0"/>
        <v>13</v>
      </c>
      <c r="J14" s="53">
        <f t="shared" si="0"/>
        <v>3496.24</v>
      </c>
      <c r="K14" s="53">
        <f>SUM(K15:K20)</f>
        <v>27597441</v>
      </c>
      <c r="L14" s="53">
        <f t="shared" si="0"/>
        <v>0</v>
      </c>
      <c r="M14" s="53">
        <f t="shared" si="0"/>
        <v>0</v>
      </c>
      <c r="N14" s="53">
        <f t="shared" si="0"/>
        <v>0</v>
      </c>
      <c r="O14" s="53">
        <f>SUM(O15:O20)</f>
        <v>27597441</v>
      </c>
      <c r="P14" s="51">
        <f>K14/H14</f>
        <v>6797.5499456884518</v>
      </c>
      <c r="Q14" s="54" t="s">
        <v>22</v>
      </c>
      <c r="R14" s="52" t="s">
        <v>22</v>
      </c>
      <c r="S14" s="16"/>
      <c r="T14" s="16"/>
    </row>
    <row r="15" spans="1:22" ht="24.95" customHeight="1">
      <c r="A15" s="98" t="s">
        <v>869</v>
      </c>
      <c r="B15" s="23" t="s">
        <v>40</v>
      </c>
      <c r="C15" s="92">
        <v>1980</v>
      </c>
      <c r="D15" s="92" t="s">
        <v>21</v>
      </c>
      <c r="E15" s="107" t="s">
        <v>20</v>
      </c>
      <c r="F15" s="111">
        <v>2</v>
      </c>
      <c r="G15" s="111">
        <v>3</v>
      </c>
      <c r="H15" s="104">
        <v>962.76</v>
      </c>
      <c r="I15" s="104">
        <v>0</v>
      </c>
      <c r="J15" s="104">
        <v>876.66</v>
      </c>
      <c r="K15" s="104">
        <f t="shared" ref="K15:K20" si="1">SUM(L15:O15)</f>
        <v>5197500</v>
      </c>
      <c r="L15" s="104">
        <v>0</v>
      </c>
      <c r="M15" s="104">
        <v>0</v>
      </c>
      <c r="N15" s="104">
        <v>0</v>
      </c>
      <c r="O15" s="104">
        <v>5197500</v>
      </c>
      <c r="P15" s="104">
        <f t="shared" ref="P15:P20" si="2">K15/H15</f>
        <v>5398.5416926336784</v>
      </c>
      <c r="Q15" s="114">
        <v>9673</v>
      </c>
      <c r="R15" s="103" t="s">
        <v>43</v>
      </c>
      <c r="S15" s="16"/>
      <c r="T15" s="16"/>
      <c r="U15" s="16"/>
      <c r="V15" s="24"/>
    </row>
    <row r="16" spans="1:22" ht="24.95" customHeight="1">
      <c r="A16" s="98" t="s">
        <v>870</v>
      </c>
      <c r="B16" s="23" t="s">
        <v>44</v>
      </c>
      <c r="C16" s="92">
        <v>1961</v>
      </c>
      <c r="D16" s="92" t="s">
        <v>21</v>
      </c>
      <c r="E16" s="107" t="s">
        <v>20</v>
      </c>
      <c r="F16" s="111">
        <v>2</v>
      </c>
      <c r="G16" s="111">
        <v>2</v>
      </c>
      <c r="H16" s="104">
        <v>693</v>
      </c>
      <c r="I16" s="104">
        <v>0</v>
      </c>
      <c r="J16" s="104">
        <v>565</v>
      </c>
      <c r="K16" s="104">
        <f t="shared" si="1"/>
        <v>5211050</v>
      </c>
      <c r="L16" s="104">
        <v>0</v>
      </c>
      <c r="M16" s="104">
        <v>0</v>
      </c>
      <c r="N16" s="104">
        <v>0</v>
      </c>
      <c r="O16" s="104">
        <v>5211050</v>
      </c>
      <c r="P16" s="104">
        <f t="shared" si="2"/>
        <v>7519.5526695526696</v>
      </c>
      <c r="Q16" s="114">
        <v>9673</v>
      </c>
      <c r="R16" s="103" t="s">
        <v>42</v>
      </c>
      <c r="S16" s="16"/>
    </row>
    <row r="17" spans="1:21" s="26" customFormat="1" ht="24.95" customHeight="1">
      <c r="A17" s="98" t="s">
        <v>871</v>
      </c>
      <c r="B17" s="23" t="s">
        <v>45</v>
      </c>
      <c r="C17" s="92">
        <v>1949</v>
      </c>
      <c r="D17" s="92" t="s">
        <v>21</v>
      </c>
      <c r="E17" s="107" t="s">
        <v>20</v>
      </c>
      <c r="F17" s="111">
        <v>2</v>
      </c>
      <c r="G17" s="111">
        <v>1</v>
      </c>
      <c r="H17" s="104">
        <v>337.9</v>
      </c>
      <c r="I17" s="104">
        <v>13</v>
      </c>
      <c r="J17" s="104">
        <v>296.60000000000002</v>
      </c>
      <c r="K17" s="104">
        <f t="shared" si="1"/>
        <v>3134801</v>
      </c>
      <c r="L17" s="104">
        <v>0</v>
      </c>
      <c r="M17" s="104">
        <v>0</v>
      </c>
      <c r="N17" s="104">
        <v>0</v>
      </c>
      <c r="O17" s="104">
        <v>3134801</v>
      </c>
      <c r="P17" s="104">
        <f t="shared" si="2"/>
        <v>9277.303936075763</v>
      </c>
      <c r="Q17" s="114">
        <v>9673</v>
      </c>
      <c r="R17" s="103" t="s">
        <v>42</v>
      </c>
      <c r="S17" s="30"/>
      <c r="T17" s="25"/>
      <c r="U17" s="25"/>
    </row>
    <row r="18" spans="1:21" s="26" customFormat="1" ht="24.95" customHeight="1">
      <c r="A18" s="98" t="s">
        <v>872</v>
      </c>
      <c r="B18" s="23" t="s">
        <v>46</v>
      </c>
      <c r="C18" s="92">
        <v>1960</v>
      </c>
      <c r="D18" s="92" t="s">
        <v>21</v>
      </c>
      <c r="E18" s="107" t="s">
        <v>20</v>
      </c>
      <c r="F18" s="111">
        <v>2</v>
      </c>
      <c r="G18" s="111">
        <v>1</v>
      </c>
      <c r="H18" s="104">
        <v>294.8</v>
      </c>
      <c r="I18" s="104">
        <v>0</v>
      </c>
      <c r="J18" s="104">
        <v>230.2</v>
      </c>
      <c r="K18" s="104">
        <f t="shared" si="1"/>
        <v>2795040</v>
      </c>
      <c r="L18" s="104">
        <v>0</v>
      </c>
      <c r="M18" s="104">
        <v>0</v>
      </c>
      <c r="N18" s="104">
        <v>0</v>
      </c>
      <c r="O18" s="104">
        <v>2795040</v>
      </c>
      <c r="P18" s="104">
        <f t="shared" si="2"/>
        <v>9481.1397557666205</v>
      </c>
      <c r="Q18" s="114">
        <v>9673</v>
      </c>
      <c r="R18" s="103" t="s">
        <v>42</v>
      </c>
      <c r="S18" s="25"/>
      <c r="T18" s="25"/>
      <c r="U18" s="25"/>
    </row>
    <row r="19" spans="1:21" ht="24.95" customHeight="1">
      <c r="A19" s="98" t="s">
        <v>873</v>
      </c>
      <c r="B19" s="23" t="s">
        <v>47</v>
      </c>
      <c r="C19" s="92">
        <v>1967</v>
      </c>
      <c r="D19" s="92" t="s">
        <v>21</v>
      </c>
      <c r="E19" s="107" t="s">
        <v>20</v>
      </c>
      <c r="F19" s="111">
        <v>2</v>
      </c>
      <c r="G19" s="111">
        <v>2</v>
      </c>
      <c r="H19" s="104">
        <v>923</v>
      </c>
      <c r="I19" s="104">
        <v>0</v>
      </c>
      <c r="J19" s="104">
        <v>698.7</v>
      </c>
      <c r="K19" s="104">
        <f t="shared" si="1"/>
        <v>6617050</v>
      </c>
      <c r="L19" s="104">
        <v>0</v>
      </c>
      <c r="M19" s="104">
        <v>0</v>
      </c>
      <c r="N19" s="104">
        <v>0</v>
      </c>
      <c r="O19" s="104">
        <v>6617050</v>
      </c>
      <c r="P19" s="104">
        <f t="shared" si="2"/>
        <v>7169.0682556879738</v>
      </c>
      <c r="Q19" s="114">
        <v>9673</v>
      </c>
      <c r="R19" s="103" t="s">
        <v>42</v>
      </c>
      <c r="U19" s="16"/>
    </row>
    <row r="20" spans="1:21" ht="24.95" customHeight="1">
      <c r="A20" s="98" t="s">
        <v>874</v>
      </c>
      <c r="B20" s="23" t="s">
        <v>48</v>
      </c>
      <c r="C20" s="92">
        <v>1979</v>
      </c>
      <c r="D20" s="92" t="s">
        <v>21</v>
      </c>
      <c r="E20" s="107" t="s">
        <v>20</v>
      </c>
      <c r="F20" s="111">
        <v>2</v>
      </c>
      <c r="G20" s="111">
        <v>3</v>
      </c>
      <c r="H20" s="104">
        <v>848.45</v>
      </c>
      <c r="I20" s="104">
        <v>0</v>
      </c>
      <c r="J20" s="104">
        <v>829.08</v>
      </c>
      <c r="K20" s="104">
        <f t="shared" si="1"/>
        <v>4642000</v>
      </c>
      <c r="L20" s="104">
        <v>0</v>
      </c>
      <c r="M20" s="104">
        <v>0</v>
      </c>
      <c r="N20" s="104">
        <v>0</v>
      </c>
      <c r="O20" s="104">
        <v>4642000</v>
      </c>
      <c r="P20" s="104">
        <f t="shared" si="2"/>
        <v>5471.1532795096937</v>
      </c>
      <c r="Q20" s="114">
        <v>9673</v>
      </c>
      <c r="R20" s="103" t="s">
        <v>43</v>
      </c>
    </row>
    <row r="21" spans="1:21" ht="30" customHeight="1">
      <c r="A21" s="196" t="s">
        <v>3</v>
      </c>
      <c r="B21" s="196"/>
      <c r="C21" s="196"/>
      <c r="D21" s="196"/>
      <c r="E21" s="196"/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</row>
    <row r="22" spans="1:21" ht="44.1" customHeight="1">
      <c r="A22" s="193" t="s">
        <v>866</v>
      </c>
      <c r="B22" s="193"/>
      <c r="C22" s="89" t="s">
        <v>22</v>
      </c>
      <c r="D22" s="89" t="s">
        <v>22</v>
      </c>
      <c r="E22" s="89" t="s">
        <v>22</v>
      </c>
      <c r="F22" s="55" t="s">
        <v>22</v>
      </c>
      <c r="G22" s="55" t="s">
        <v>22</v>
      </c>
      <c r="H22" s="56">
        <f t="shared" ref="H22:O22" si="3">SUM(H23:H77)</f>
        <v>129415.97</v>
      </c>
      <c r="I22" s="56">
        <f t="shared" si="3"/>
        <v>9795.1699999999983</v>
      </c>
      <c r="J22" s="56">
        <f t="shared" si="3"/>
        <v>93965.890000000014</v>
      </c>
      <c r="K22" s="56">
        <f t="shared" si="3"/>
        <v>313368677.45000005</v>
      </c>
      <c r="L22" s="56">
        <f t="shared" si="3"/>
        <v>0</v>
      </c>
      <c r="M22" s="56">
        <f t="shared" si="3"/>
        <v>0</v>
      </c>
      <c r="N22" s="56">
        <f t="shared" si="3"/>
        <v>0</v>
      </c>
      <c r="O22" s="56">
        <f t="shared" si="3"/>
        <v>313368677.45000005</v>
      </c>
      <c r="P22" s="51">
        <f>K22/H22</f>
        <v>2421.4065501344235</v>
      </c>
      <c r="Q22" s="57" t="s">
        <v>22</v>
      </c>
      <c r="R22" s="58" t="s">
        <v>22</v>
      </c>
    </row>
    <row r="23" spans="1:21" ht="27" customHeight="1">
      <c r="A23" s="130" t="s">
        <v>1233</v>
      </c>
      <c r="B23" s="99" t="s">
        <v>1040</v>
      </c>
      <c r="C23" s="107">
        <v>1987</v>
      </c>
      <c r="D23" s="107" t="s">
        <v>21</v>
      </c>
      <c r="E23" s="107" t="s">
        <v>20</v>
      </c>
      <c r="F23" s="111">
        <v>5</v>
      </c>
      <c r="G23" s="111">
        <v>10</v>
      </c>
      <c r="H23" s="106">
        <v>8349.2199999999993</v>
      </c>
      <c r="I23" s="106">
        <v>133</v>
      </c>
      <c r="J23" s="106">
        <v>6010.51</v>
      </c>
      <c r="K23" s="106">
        <f>SUM(L23:O23)</f>
        <v>12359158</v>
      </c>
      <c r="L23" s="106">
        <v>0</v>
      </c>
      <c r="M23" s="106">
        <v>0</v>
      </c>
      <c r="N23" s="106">
        <v>0</v>
      </c>
      <c r="O23" s="106">
        <v>12359158</v>
      </c>
      <c r="P23" s="114">
        <f>O23/H23</f>
        <v>1480.2769600034496</v>
      </c>
      <c r="Q23" s="114">
        <v>9673</v>
      </c>
      <c r="R23" s="103" t="s">
        <v>43</v>
      </c>
      <c r="S23" s="1"/>
      <c r="T23" s="1"/>
      <c r="U23" s="1"/>
    </row>
    <row r="24" spans="1:21" ht="27" customHeight="1">
      <c r="A24" s="130" t="s">
        <v>1234</v>
      </c>
      <c r="B24" s="99" t="s">
        <v>49</v>
      </c>
      <c r="C24" s="107">
        <v>1960</v>
      </c>
      <c r="D24" s="107" t="s">
        <v>21</v>
      </c>
      <c r="E24" s="107" t="s">
        <v>20</v>
      </c>
      <c r="F24" s="111">
        <v>2</v>
      </c>
      <c r="G24" s="111">
        <v>2</v>
      </c>
      <c r="H24" s="106">
        <v>874.85</v>
      </c>
      <c r="I24" s="106">
        <v>0</v>
      </c>
      <c r="J24" s="106">
        <v>644.45000000000005</v>
      </c>
      <c r="K24" s="104">
        <f t="shared" ref="K24:K54" si="4">SUM(L24:O24)</f>
        <v>5291494.49</v>
      </c>
      <c r="L24" s="106">
        <v>0</v>
      </c>
      <c r="M24" s="106">
        <v>0</v>
      </c>
      <c r="N24" s="106">
        <v>0</v>
      </c>
      <c r="O24" s="104">
        <v>5291494.49</v>
      </c>
      <c r="P24" s="114">
        <f>K24/H24</f>
        <v>6048.4591529976569</v>
      </c>
      <c r="Q24" s="114">
        <v>9673</v>
      </c>
      <c r="R24" s="103" t="s">
        <v>41</v>
      </c>
      <c r="S24" s="16">
        <f>O24+O26+O27+O28+O30+O31+O35+O43+O45+O47+O48+O50</f>
        <v>37755868.190000005</v>
      </c>
      <c r="U24" s="16"/>
    </row>
    <row r="25" spans="1:21" ht="27" customHeight="1">
      <c r="A25" s="130" t="s">
        <v>1235</v>
      </c>
      <c r="B25" s="99" t="s">
        <v>50</v>
      </c>
      <c r="C25" s="107">
        <v>1957</v>
      </c>
      <c r="D25" s="107" t="s">
        <v>21</v>
      </c>
      <c r="E25" s="107" t="s">
        <v>20</v>
      </c>
      <c r="F25" s="111">
        <v>2</v>
      </c>
      <c r="G25" s="111">
        <v>2</v>
      </c>
      <c r="H25" s="106">
        <v>896.16</v>
      </c>
      <c r="I25" s="106">
        <v>0</v>
      </c>
      <c r="J25" s="106">
        <v>655.1</v>
      </c>
      <c r="K25" s="104">
        <f t="shared" si="4"/>
        <v>3781250</v>
      </c>
      <c r="L25" s="106">
        <v>0</v>
      </c>
      <c r="M25" s="106">
        <v>0</v>
      </c>
      <c r="N25" s="106">
        <v>0</v>
      </c>
      <c r="O25" s="104">
        <v>3781250</v>
      </c>
      <c r="P25" s="114">
        <f t="shared" ref="P25:P77" si="5">K25/H25</f>
        <v>4219.3916264952686</v>
      </c>
      <c r="Q25" s="114">
        <v>9673</v>
      </c>
      <c r="R25" s="103" t="s">
        <v>42</v>
      </c>
      <c r="S25" s="16"/>
    </row>
    <row r="26" spans="1:21" ht="27" customHeight="1">
      <c r="A26" s="130" t="s">
        <v>1236</v>
      </c>
      <c r="B26" s="99" t="s">
        <v>51</v>
      </c>
      <c r="C26" s="107">
        <v>1959</v>
      </c>
      <c r="D26" s="107" t="s">
        <v>21</v>
      </c>
      <c r="E26" s="107" t="s">
        <v>20</v>
      </c>
      <c r="F26" s="111">
        <v>2</v>
      </c>
      <c r="G26" s="111">
        <v>3</v>
      </c>
      <c r="H26" s="106">
        <v>2061.3000000000002</v>
      </c>
      <c r="I26" s="106">
        <v>435.4</v>
      </c>
      <c r="J26" s="106">
        <v>1439.5</v>
      </c>
      <c r="K26" s="104">
        <f t="shared" si="4"/>
        <v>8261688.6799999997</v>
      </c>
      <c r="L26" s="106">
        <v>0</v>
      </c>
      <c r="M26" s="106">
        <v>0</v>
      </c>
      <c r="N26" s="106">
        <v>0</v>
      </c>
      <c r="O26" s="104">
        <v>8261688.6799999997</v>
      </c>
      <c r="P26" s="114">
        <f t="shared" si="5"/>
        <v>4007.9991655751219</v>
      </c>
      <c r="Q26" s="114">
        <v>9673</v>
      </c>
      <c r="R26" s="103" t="s">
        <v>41</v>
      </c>
    </row>
    <row r="27" spans="1:21" ht="27" customHeight="1">
      <c r="A27" s="130" t="s">
        <v>1237</v>
      </c>
      <c r="B27" s="99" t="s">
        <v>53</v>
      </c>
      <c r="C27" s="107">
        <v>1961</v>
      </c>
      <c r="D27" s="107" t="s">
        <v>21</v>
      </c>
      <c r="E27" s="107" t="s">
        <v>20</v>
      </c>
      <c r="F27" s="111">
        <v>3</v>
      </c>
      <c r="G27" s="111">
        <v>3</v>
      </c>
      <c r="H27" s="106">
        <v>1626.32</v>
      </c>
      <c r="I27" s="106">
        <v>383.42</v>
      </c>
      <c r="J27" s="106">
        <v>1139.78</v>
      </c>
      <c r="K27" s="104">
        <f>SUM(L27:O27)</f>
        <v>4437593.3</v>
      </c>
      <c r="L27" s="106">
        <v>0</v>
      </c>
      <c r="M27" s="106">
        <v>0</v>
      </c>
      <c r="N27" s="106">
        <v>0</v>
      </c>
      <c r="O27" s="104">
        <v>4437593.3</v>
      </c>
      <c r="P27" s="114">
        <f>K27/H27</f>
        <v>2728.6101751192878</v>
      </c>
      <c r="Q27" s="114">
        <v>9673</v>
      </c>
      <c r="R27" s="98" t="s">
        <v>41</v>
      </c>
      <c r="S27" s="16"/>
      <c r="T27" s="16"/>
    </row>
    <row r="28" spans="1:21" ht="27" customHeight="1">
      <c r="A28" s="147" t="s">
        <v>1238</v>
      </c>
      <c r="B28" s="145" t="s">
        <v>54</v>
      </c>
      <c r="C28" s="143">
        <v>1956</v>
      </c>
      <c r="D28" s="143" t="s">
        <v>21</v>
      </c>
      <c r="E28" s="143" t="s">
        <v>20</v>
      </c>
      <c r="F28" s="141">
        <v>2</v>
      </c>
      <c r="G28" s="141">
        <v>2</v>
      </c>
      <c r="H28" s="139">
        <v>918</v>
      </c>
      <c r="I28" s="139">
        <v>261.39999999999998</v>
      </c>
      <c r="J28" s="139">
        <v>588.70000000000005</v>
      </c>
      <c r="K28" s="104">
        <f>SUM(L28:O28)</f>
        <v>95605.06</v>
      </c>
      <c r="L28" s="106">
        <v>0</v>
      </c>
      <c r="M28" s="106">
        <v>0</v>
      </c>
      <c r="N28" s="106">
        <v>0</v>
      </c>
      <c r="O28" s="104">
        <v>95605.06</v>
      </c>
      <c r="P28" s="114">
        <f>K28/H28</f>
        <v>104.14494553376906</v>
      </c>
      <c r="Q28" s="114">
        <v>9673</v>
      </c>
      <c r="R28" s="103" t="s">
        <v>41</v>
      </c>
    </row>
    <row r="29" spans="1:21" ht="27" customHeight="1">
      <c r="A29" s="148"/>
      <c r="B29" s="146"/>
      <c r="C29" s="144"/>
      <c r="D29" s="144"/>
      <c r="E29" s="144"/>
      <c r="F29" s="142"/>
      <c r="G29" s="142"/>
      <c r="H29" s="140"/>
      <c r="I29" s="140"/>
      <c r="J29" s="140"/>
      <c r="K29" s="104">
        <f>SUM(L29:O29)</f>
        <v>4675000</v>
      </c>
      <c r="L29" s="106">
        <v>0</v>
      </c>
      <c r="M29" s="106">
        <v>0</v>
      </c>
      <c r="N29" s="106">
        <v>0</v>
      </c>
      <c r="O29" s="104">
        <v>4675000</v>
      </c>
      <c r="P29" s="114">
        <f>K29/H28</f>
        <v>5092.5925925925922</v>
      </c>
      <c r="Q29" s="114">
        <v>9673</v>
      </c>
      <c r="R29" s="103" t="s">
        <v>42</v>
      </c>
    </row>
    <row r="30" spans="1:21" ht="27" customHeight="1">
      <c r="A30" s="128" t="s">
        <v>1239</v>
      </c>
      <c r="B30" s="99" t="s">
        <v>55</v>
      </c>
      <c r="C30" s="107">
        <v>1952</v>
      </c>
      <c r="D30" s="107">
        <v>1991</v>
      </c>
      <c r="E30" s="107" t="s">
        <v>20</v>
      </c>
      <c r="F30" s="111">
        <v>2</v>
      </c>
      <c r="G30" s="111">
        <v>1</v>
      </c>
      <c r="H30" s="106">
        <v>554.9</v>
      </c>
      <c r="I30" s="106">
        <v>252</v>
      </c>
      <c r="J30" s="106">
        <v>253</v>
      </c>
      <c r="K30" s="104">
        <f>SUM(L30:O30)</f>
        <v>2539303.11</v>
      </c>
      <c r="L30" s="106">
        <v>0</v>
      </c>
      <c r="M30" s="106">
        <v>0</v>
      </c>
      <c r="N30" s="106">
        <v>0</v>
      </c>
      <c r="O30" s="104">
        <v>2539303.11</v>
      </c>
      <c r="P30" s="114">
        <f>K30/H30</f>
        <v>4576.1454496305641</v>
      </c>
      <c r="Q30" s="114">
        <v>9673</v>
      </c>
      <c r="R30" s="103" t="s">
        <v>41</v>
      </c>
    </row>
    <row r="31" spans="1:21" ht="27" customHeight="1">
      <c r="A31" s="128" t="s">
        <v>1240</v>
      </c>
      <c r="B31" s="99" t="s">
        <v>52</v>
      </c>
      <c r="C31" s="107">
        <v>1961</v>
      </c>
      <c r="D31" s="107" t="s">
        <v>21</v>
      </c>
      <c r="E31" s="107" t="s">
        <v>20</v>
      </c>
      <c r="F31" s="111">
        <v>3</v>
      </c>
      <c r="G31" s="111">
        <v>3</v>
      </c>
      <c r="H31" s="106">
        <v>1085.74</v>
      </c>
      <c r="I31" s="106">
        <v>235.6</v>
      </c>
      <c r="J31" s="106">
        <v>731.97</v>
      </c>
      <c r="K31" s="104">
        <f t="shared" si="4"/>
        <v>2645045.41</v>
      </c>
      <c r="L31" s="106">
        <v>0</v>
      </c>
      <c r="M31" s="106">
        <v>0</v>
      </c>
      <c r="N31" s="106">
        <v>0</v>
      </c>
      <c r="O31" s="104">
        <v>2645045.41</v>
      </c>
      <c r="P31" s="114">
        <f t="shared" si="5"/>
        <v>2436.1683368025497</v>
      </c>
      <c r="Q31" s="114">
        <v>9673</v>
      </c>
      <c r="R31" s="103" t="s">
        <v>41</v>
      </c>
    </row>
    <row r="32" spans="1:21" ht="27" customHeight="1">
      <c r="A32" s="128" t="s">
        <v>1241</v>
      </c>
      <c r="B32" s="99" t="s">
        <v>35</v>
      </c>
      <c r="C32" s="107">
        <v>1960</v>
      </c>
      <c r="D32" s="107" t="s">
        <v>21</v>
      </c>
      <c r="E32" s="107" t="s">
        <v>20</v>
      </c>
      <c r="F32" s="111">
        <v>3</v>
      </c>
      <c r="G32" s="111">
        <v>3</v>
      </c>
      <c r="H32" s="106">
        <v>2097.3000000000002</v>
      </c>
      <c r="I32" s="106">
        <v>988.06</v>
      </c>
      <c r="J32" s="106">
        <v>497.52</v>
      </c>
      <c r="K32" s="106">
        <f>SUM(L32:O32)</f>
        <v>17110090.440000001</v>
      </c>
      <c r="L32" s="106">
        <v>0</v>
      </c>
      <c r="M32" s="106">
        <v>0</v>
      </c>
      <c r="N32" s="106">
        <v>0</v>
      </c>
      <c r="O32" s="104">
        <v>17110090.440000001</v>
      </c>
      <c r="P32" s="114">
        <f>K32/H32</f>
        <v>8158.1511657845804</v>
      </c>
      <c r="Q32" s="106">
        <v>9673</v>
      </c>
      <c r="R32" s="103" t="s">
        <v>42</v>
      </c>
    </row>
    <row r="33" spans="1:21" ht="27" customHeight="1">
      <c r="A33" s="128" t="s">
        <v>1242</v>
      </c>
      <c r="B33" s="99" t="s">
        <v>56</v>
      </c>
      <c r="C33" s="107">
        <v>1974</v>
      </c>
      <c r="D33" s="107">
        <v>2008</v>
      </c>
      <c r="E33" s="107" t="s">
        <v>23</v>
      </c>
      <c r="F33" s="111">
        <v>5</v>
      </c>
      <c r="G33" s="111">
        <v>4</v>
      </c>
      <c r="H33" s="106">
        <v>3501.57</v>
      </c>
      <c r="I33" s="106">
        <v>0</v>
      </c>
      <c r="J33" s="106">
        <v>2641.89</v>
      </c>
      <c r="K33" s="104">
        <f t="shared" si="4"/>
        <v>2827500</v>
      </c>
      <c r="L33" s="106">
        <v>0</v>
      </c>
      <c r="M33" s="106">
        <v>0</v>
      </c>
      <c r="N33" s="106">
        <v>0</v>
      </c>
      <c r="O33" s="104">
        <v>2827500</v>
      </c>
      <c r="P33" s="114">
        <f t="shared" si="5"/>
        <v>807.49492370565201</v>
      </c>
      <c r="Q33" s="114">
        <v>9673</v>
      </c>
      <c r="R33" s="103" t="s">
        <v>43</v>
      </c>
    </row>
    <row r="34" spans="1:21" ht="27" customHeight="1">
      <c r="A34" s="128" t="s">
        <v>1243</v>
      </c>
      <c r="B34" s="99" t="s">
        <v>57</v>
      </c>
      <c r="C34" s="107">
        <v>1958</v>
      </c>
      <c r="D34" s="107" t="s">
        <v>21</v>
      </c>
      <c r="E34" s="107" t="s">
        <v>20</v>
      </c>
      <c r="F34" s="111">
        <v>2</v>
      </c>
      <c r="G34" s="111">
        <v>1</v>
      </c>
      <c r="H34" s="106">
        <v>303.49</v>
      </c>
      <c r="I34" s="106">
        <v>0</v>
      </c>
      <c r="J34" s="106">
        <v>281.06</v>
      </c>
      <c r="K34" s="104">
        <f t="shared" si="4"/>
        <v>1409650</v>
      </c>
      <c r="L34" s="106">
        <v>0</v>
      </c>
      <c r="M34" s="106">
        <v>0</v>
      </c>
      <c r="N34" s="106">
        <v>0</v>
      </c>
      <c r="O34" s="104">
        <v>1409650</v>
      </c>
      <c r="P34" s="114">
        <f t="shared" si="5"/>
        <v>4644.7988401594775</v>
      </c>
      <c r="Q34" s="114">
        <v>9673</v>
      </c>
      <c r="R34" s="103" t="s">
        <v>42</v>
      </c>
      <c r="S34" s="16"/>
      <c r="T34" s="16"/>
    </row>
    <row r="35" spans="1:21" ht="27" customHeight="1">
      <c r="A35" s="128" t="s">
        <v>1244</v>
      </c>
      <c r="B35" s="99" t="s">
        <v>58</v>
      </c>
      <c r="C35" s="92">
        <v>1961</v>
      </c>
      <c r="D35" s="107" t="s">
        <v>21</v>
      </c>
      <c r="E35" s="107" t="s">
        <v>20</v>
      </c>
      <c r="F35" s="111">
        <v>4</v>
      </c>
      <c r="G35" s="111">
        <v>2</v>
      </c>
      <c r="H35" s="106">
        <v>1796.62</v>
      </c>
      <c r="I35" s="106">
        <v>43.9</v>
      </c>
      <c r="J35" s="106">
        <v>1298</v>
      </c>
      <c r="K35" s="104">
        <f t="shared" si="4"/>
        <v>3039549.67</v>
      </c>
      <c r="L35" s="106">
        <v>0</v>
      </c>
      <c r="M35" s="106">
        <v>0</v>
      </c>
      <c r="N35" s="106">
        <v>0</v>
      </c>
      <c r="O35" s="104">
        <v>3039549.67</v>
      </c>
      <c r="P35" s="114">
        <f t="shared" si="5"/>
        <v>1691.8155592167516</v>
      </c>
      <c r="Q35" s="114">
        <v>9673</v>
      </c>
      <c r="R35" s="103" t="s">
        <v>41</v>
      </c>
    </row>
    <row r="36" spans="1:21" ht="27" customHeight="1">
      <c r="A36" s="128" t="s">
        <v>1245</v>
      </c>
      <c r="B36" s="99" t="s">
        <v>59</v>
      </c>
      <c r="C36" s="107">
        <v>1955</v>
      </c>
      <c r="D36" s="107" t="s">
        <v>21</v>
      </c>
      <c r="E36" s="107" t="s">
        <v>20</v>
      </c>
      <c r="F36" s="111">
        <v>2</v>
      </c>
      <c r="G36" s="111">
        <v>1</v>
      </c>
      <c r="H36" s="106">
        <v>996.4</v>
      </c>
      <c r="I36" s="106">
        <v>0</v>
      </c>
      <c r="J36" s="106">
        <v>584.9</v>
      </c>
      <c r="K36" s="104">
        <f t="shared" si="4"/>
        <v>9910290</v>
      </c>
      <c r="L36" s="106">
        <v>0</v>
      </c>
      <c r="M36" s="106">
        <v>0</v>
      </c>
      <c r="N36" s="106">
        <v>0</v>
      </c>
      <c r="O36" s="104">
        <v>9910290</v>
      </c>
      <c r="P36" s="114">
        <f t="shared" si="5"/>
        <v>9946.0959454034528</v>
      </c>
      <c r="Q36" s="114">
        <v>9673</v>
      </c>
      <c r="R36" s="103" t="s">
        <v>42</v>
      </c>
    </row>
    <row r="37" spans="1:21" ht="27" customHeight="1">
      <c r="A37" s="128" t="s">
        <v>1246</v>
      </c>
      <c r="B37" s="99" t="s">
        <v>60</v>
      </c>
      <c r="C37" s="107">
        <v>1965</v>
      </c>
      <c r="D37" s="107" t="s">
        <v>21</v>
      </c>
      <c r="E37" s="107" t="s">
        <v>20</v>
      </c>
      <c r="F37" s="111">
        <v>4</v>
      </c>
      <c r="G37" s="111">
        <v>3</v>
      </c>
      <c r="H37" s="106">
        <v>2079.16</v>
      </c>
      <c r="I37" s="106">
        <v>211.78</v>
      </c>
      <c r="J37" s="106">
        <v>1786.17</v>
      </c>
      <c r="K37" s="104">
        <f t="shared" si="4"/>
        <v>10386860</v>
      </c>
      <c r="L37" s="106">
        <v>0</v>
      </c>
      <c r="M37" s="106">
        <v>0</v>
      </c>
      <c r="N37" s="106">
        <v>0</v>
      </c>
      <c r="O37" s="104">
        <v>10386860</v>
      </c>
      <c r="P37" s="114">
        <f t="shared" si="5"/>
        <v>4995.7001866138253</v>
      </c>
      <c r="Q37" s="114">
        <v>9673</v>
      </c>
      <c r="R37" s="103" t="s">
        <v>43</v>
      </c>
    </row>
    <row r="38" spans="1:21" ht="27" customHeight="1">
      <c r="A38" s="128" t="s">
        <v>1247</v>
      </c>
      <c r="B38" s="99" t="s">
        <v>1041</v>
      </c>
      <c r="C38" s="107">
        <v>1975</v>
      </c>
      <c r="D38" s="107" t="s">
        <v>21</v>
      </c>
      <c r="E38" s="107" t="s">
        <v>20</v>
      </c>
      <c r="F38" s="111">
        <v>5</v>
      </c>
      <c r="G38" s="111">
        <v>2</v>
      </c>
      <c r="H38" s="106">
        <v>3961.68</v>
      </c>
      <c r="I38" s="106">
        <v>241.8</v>
      </c>
      <c r="J38" s="106">
        <v>2310.62</v>
      </c>
      <c r="K38" s="104">
        <f>SUM(L38:O38)</f>
        <v>7825276</v>
      </c>
      <c r="L38" s="106">
        <v>0</v>
      </c>
      <c r="M38" s="106">
        <v>0</v>
      </c>
      <c r="N38" s="106">
        <v>0</v>
      </c>
      <c r="O38" s="104">
        <v>7825276</v>
      </c>
      <c r="P38" s="114">
        <f t="shared" si="5"/>
        <v>1975.2418166030573</v>
      </c>
      <c r="Q38" s="114">
        <v>9673</v>
      </c>
      <c r="R38" s="103" t="s">
        <v>43</v>
      </c>
    </row>
    <row r="39" spans="1:21" ht="27" customHeight="1">
      <c r="A39" s="128" t="s">
        <v>1248</v>
      </c>
      <c r="B39" s="99" t="s">
        <v>1044</v>
      </c>
      <c r="C39" s="107">
        <v>1957</v>
      </c>
      <c r="D39" s="107">
        <v>2008</v>
      </c>
      <c r="E39" s="107" t="s">
        <v>20</v>
      </c>
      <c r="F39" s="111">
        <v>3</v>
      </c>
      <c r="G39" s="111">
        <v>6</v>
      </c>
      <c r="H39" s="106">
        <v>4825.97</v>
      </c>
      <c r="I39" s="106">
        <v>2388.13</v>
      </c>
      <c r="J39" s="106">
        <v>2437.84</v>
      </c>
      <c r="K39" s="104">
        <f>SUM(L39:O39)</f>
        <v>21934000</v>
      </c>
      <c r="L39" s="106">
        <v>0</v>
      </c>
      <c r="M39" s="106">
        <v>0</v>
      </c>
      <c r="N39" s="106">
        <v>0</v>
      </c>
      <c r="O39" s="104">
        <v>21934000</v>
      </c>
      <c r="P39" s="114">
        <f t="shared" si="5"/>
        <v>4544.9930273084992</v>
      </c>
      <c r="Q39" s="114">
        <v>9673</v>
      </c>
      <c r="R39" s="103" t="s">
        <v>43</v>
      </c>
    </row>
    <row r="40" spans="1:21" ht="27" customHeight="1">
      <c r="A40" s="128" t="s">
        <v>1249</v>
      </c>
      <c r="B40" s="99" t="s">
        <v>62</v>
      </c>
      <c r="C40" s="107">
        <v>1944</v>
      </c>
      <c r="D40" s="107" t="s">
        <v>21</v>
      </c>
      <c r="E40" s="107" t="s">
        <v>20</v>
      </c>
      <c r="F40" s="111">
        <v>2</v>
      </c>
      <c r="G40" s="111">
        <v>2</v>
      </c>
      <c r="H40" s="106">
        <v>1358.4</v>
      </c>
      <c r="I40" s="106">
        <v>902.2</v>
      </c>
      <c r="J40" s="106">
        <v>329</v>
      </c>
      <c r="K40" s="104">
        <f t="shared" si="4"/>
        <v>6689100</v>
      </c>
      <c r="L40" s="106">
        <v>0</v>
      </c>
      <c r="M40" s="106">
        <v>0</v>
      </c>
      <c r="N40" s="106">
        <v>0</v>
      </c>
      <c r="O40" s="104">
        <v>6689100</v>
      </c>
      <c r="P40" s="114">
        <f t="shared" si="5"/>
        <v>4924.2491166077734</v>
      </c>
      <c r="Q40" s="114">
        <v>9673</v>
      </c>
      <c r="R40" s="103" t="s">
        <v>42</v>
      </c>
    </row>
    <row r="41" spans="1:21" ht="27" customHeight="1">
      <c r="A41" s="128" t="s">
        <v>1250</v>
      </c>
      <c r="B41" s="59" t="s">
        <v>1059</v>
      </c>
      <c r="C41" s="107">
        <v>1950</v>
      </c>
      <c r="D41" s="107" t="s">
        <v>21</v>
      </c>
      <c r="E41" s="107" t="s">
        <v>20</v>
      </c>
      <c r="F41" s="111">
        <v>2</v>
      </c>
      <c r="G41" s="111">
        <v>1</v>
      </c>
      <c r="H41" s="106">
        <v>428.8</v>
      </c>
      <c r="I41" s="106">
        <v>329.4</v>
      </c>
      <c r="J41" s="106">
        <v>113.4</v>
      </c>
      <c r="K41" s="106">
        <f>SUM(L41:O41)</f>
        <v>3856760</v>
      </c>
      <c r="L41" s="106">
        <v>0</v>
      </c>
      <c r="M41" s="106">
        <v>0</v>
      </c>
      <c r="N41" s="106">
        <v>0</v>
      </c>
      <c r="O41" s="104">
        <v>3856760</v>
      </c>
      <c r="P41" s="114">
        <f>K41/H41</f>
        <v>8994.309701492537</v>
      </c>
      <c r="Q41" s="106">
        <v>9673</v>
      </c>
      <c r="R41" s="103" t="s">
        <v>42</v>
      </c>
    </row>
    <row r="42" spans="1:21" ht="27" customHeight="1">
      <c r="A42" s="128" t="s">
        <v>1251</v>
      </c>
      <c r="B42" s="99" t="s">
        <v>65</v>
      </c>
      <c r="C42" s="107">
        <v>1947</v>
      </c>
      <c r="D42" s="107" t="s">
        <v>21</v>
      </c>
      <c r="E42" s="107" t="s">
        <v>20</v>
      </c>
      <c r="F42" s="111">
        <v>2</v>
      </c>
      <c r="G42" s="111">
        <v>1</v>
      </c>
      <c r="H42" s="106">
        <v>344.12</v>
      </c>
      <c r="I42" s="106">
        <v>73.16</v>
      </c>
      <c r="J42" s="106">
        <v>236.5</v>
      </c>
      <c r="K42" s="104">
        <f>SUM(L42:O42)</f>
        <v>2745000</v>
      </c>
      <c r="L42" s="106">
        <v>0</v>
      </c>
      <c r="M42" s="106">
        <v>0</v>
      </c>
      <c r="N42" s="106">
        <v>0</v>
      </c>
      <c r="O42" s="104">
        <f>'[1]Прод. прилож'!$C$300</f>
        <v>2745000</v>
      </c>
      <c r="P42" s="114">
        <f>K42/H42</f>
        <v>7976.8685342322442</v>
      </c>
      <c r="Q42" s="114">
        <v>9673</v>
      </c>
      <c r="R42" s="103" t="s">
        <v>42</v>
      </c>
    </row>
    <row r="43" spans="1:21" ht="27" customHeight="1">
      <c r="A43" s="128" t="s">
        <v>1252</v>
      </c>
      <c r="B43" s="99" t="s">
        <v>61</v>
      </c>
      <c r="C43" s="107">
        <v>1961</v>
      </c>
      <c r="D43" s="107" t="s">
        <v>21</v>
      </c>
      <c r="E43" s="107" t="s">
        <v>20</v>
      </c>
      <c r="F43" s="111">
        <v>3</v>
      </c>
      <c r="G43" s="111">
        <v>2</v>
      </c>
      <c r="H43" s="106">
        <v>1364.4</v>
      </c>
      <c r="I43" s="106">
        <v>0</v>
      </c>
      <c r="J43" s="106">
        <v>831.7</v>
      </c>
      <c r="K43" s="104">
        <f>SUM(L43:O43)</f>
        <v>1620190.78</v>
      </c>
      <c r="L43" s="106">
        <v>0</v>
      </c>
      <c r="M43" s="106">
        <v>0</v>
      </c>
      <c r="N43" s="106">
        <v>0</v>
      </c>
      <c r="O43" s="104">
        <v>1620190.78</v>
      </c>
      <c r="P43" s="114">
        <f>K43/H43</f>
        <v>1187.4749193784812</v>
      </c>
      <c r="Q43" s="114">
        <v>9673</v>
      </c>
      <c r="R43" s="103" t="s">
        <v>41</v>
      </c>
    </row>
    <row r="44" spans="1:21" ht="27" customHeight="1">
      <c r="A44" s="128" t="s">
        <v>1253</v>
      </c>
      <c r="B44" s="99" t="s">
        <v>63</v>
      </c>
      <c r="C44" s="107">
        <v>1961</v>
      </c>
      <c r="D44" s="107" t="s">
        <v>21</v>
      </c>
      <c r="E44" s="107" t="s">
        <v>20</v>
      </c>
      <c r="F44" s="111">
        <v>2</v>
      </c>
      <c r="G44" s="111">
        <v>2</v>
      </c>
      <c r="H44" s="106">
        <v>599.4</v>
      </c>
      <c r="I44" s="106">
        <v>68.400000000000006</v>
      </c>
      <c r="J44" s="106">
        <v>515</v>
      </c>
      <c r="K44" s="104">
        <f t="shared" si="4"/>
        <v>2772000</v>
      </c>
      <c r="L44" s="106">
        <v>0</v>
      </c>
      <c r="M44" s="106">
        <v>0</v>
      </c>
      <c r="N44" s="106">
        <v>0</v>
      </c>
      <c r="O44" s="104">
        <v>2772000</v>
      </c>
      <c r="P44" s="114">
        <f t="shared" si="5"/>
        <v>4624.6246246246246</v>
      </c>
      <c r="Q44" s="114">
        <v>9673</v>
      </c>
      <c r="R44" s="103" t="s">
        <v>42</v>
      </c>
    </row>
    <row r="45" spans="1:21" s="26" customFormat="1" ht="27" customHeight="1">
      <c r="A45" s="128" t="s">
        <v>1254</v>
      </c>
      <c r="B45" s="99" t="s">
        <v>64</v>
      </c>
      <c r="C45" s="107">
        <v>1946</v>
      </c>
      <c r="D45" s="107" t="s">
        <v>21</v>
      </c>
      <c r="E45" s="107" t="s">
        <v>20</v>
      </c>
      <c r="F45" s="111">
        <v>2</v>
      </c>
      <c r="G45" s="111">
        <v>1</v>
      </c>
      <c r="H45" s="106">
        <v>332.15</v>
      </c>
      <c r="I45" s="106">
        <v>144.30000000000001</v>
      </c>
      <c r="J45" s="106">
        <v>144.4</v>
      </c>
      <c r="K45" s="104">
        <f t="shared" si="4"/>
        <v>1518810.69</v>
      </c>
      <c r="L45" s="106">
        <v>0</v>
      </c>
      <c r="M45" s="106">
        <v>0</v>
      </c>
      <c r="N45" s="106">
        <v>0</v>
      </c>
      <c r="O45" s="104">
        <v>1518810.69</v>
      </c>
      <c r="P45" s="114">
        <f t="shared" si="5"/>
        <v>4572.6650308595517</v>
      </c>
      <c r="Q45" s="114">
        <v>9673</v>
      </c>
      <c r="R45" s="103" t="s">
        <v>41</v>
      </c>
      <c r="S45" s="25"/>
      <c r="T45" s="25"/>
      <c r="U45" s="25"/>
    </row>
    <row r="46" spans="1:21" s="26" customFormat="1" ht="27" customHeight="1">
      <c r="A46" s="128" t="s">
        <v>1255</v>
      </c>
      <c r="B46" s="99" t="s">
        <v>30</v>
      </c>
      <c r="C46" s="107">
        <v>1966</v>
      </c>
      <c r="D46" s="107" t="s">
        <v>21</v>
      </c>
      <c r="E46" s="107" t="s">
        <v>20</v>
      </c>
      <c r="F46" s="111">
        <v>2</v>
      </c>
      <c r="G46" s="111">
        <v>1</v>
      </c>
      <c r="H46" s="106">
        <v>569.47</v>
      </c>
      <c r="I46" s="106">
        <v>0</v>
      </c>
      <c r="J46" s="106">
        <v>504.56</v>
      </c>
      <c r="K46" s="104">
        <f t="shared" si="4"/>
        <v>2629500</v>
      </c>
      <c r="L46" s="106">
        <v>0</v>
      </c>
      <c r="M46" s="106">
        <v>0</v>
      </c>
      <c r="N46" s="106">
        <v>0</v>
      </c>
      <c r="O46" s="104">
        <v>2629500</v>
      </c>
      <c r="P46" s="114">
        <f t="shared" si="5"/>
        <v>4617.4513143800377</v>
      </c>
      <c r="Q46" s="114">
        <v>9673</v>
      </c>
      <c r="R46" s="103" t="s">
        <v>43</v>
      </c>
      <c r="S46" s="25"/>
      <c r="T46" s="25"/>
      <c r="U46" s="25"/>
    </row>
    <row r="47" spans="1:21" s="26" customFormat="1" ht="27" customHeight="1">
      <c r="A47" s="128" t="s">
        <v>1256</v>
      </c>
      <c r="B47" s="59" t="s">
        <v>67</v>
      </c>
      <c r="C47" s="92">
        <v>1961</v>
      </c>
      <c r="D47" s="107" t="s">
        <v>21</v>
      </c>
      <c r="E47" s="107" t="s">
        <v>20</v>
      </c>
      <c r="F47" s="111">
        <v>3</v>
      </c>
      <c r="G47" s="111">
        <v>2</v>
      </c>
      <c r="H47" s="106">
        <v>1064.3900000000001</v>
      </c>
      <c r="I47" s="106">
        <v>0</v>
      </c>
      <c r="J47" s="106">
        <v>960.67</v>
      </c>
      <c r="K47" s="104">
        <f t="shared" si="4"/>
        <v>2818103.62</v>
      </c>
      <c r="L47" s="106">
        <v>0</v>
      </c>
      <c r="M47" s="106">
        <v>0</v>
      </c>
      <c r="N47" s="106">
        <v>0</v>
      </c>
      <c r="O47" s="104">
        <v>2818103.62</v>
      </c>
      <c r="P47" s="114">
        <f t="shared" si="5"/>
        <v>2647.6231644416048</v>
      </c>
      <c r="Q47" s="114">
        <v>9673</v>
      </c>
      <c r="R47" s="103" t="s">
        <v>41</v>
      </c>
      <c r="S47" s="25"/>
      <c r="T47" s="25"/>
      <c r="U47" s="25"/>
    </row>
    <row r="48" spans="1:21" ht="27" customHeight="1">
      <c r="A48" s="128" t="s">
        <v>1257</v>
      </c>
      <c r="B48" s="59" t="s">
        <v>68</v>
      </c>
      <c r="C48" s="92">
        <v>1960</v>
      </c>
      <c r="D48" s="107" t="s">
        <v>21</v>
      </c>
      <c r="E48" s="107" t="s">
        <v>20</v>
      </c>
      <c r="F48" s="111">
        <v>3</v>
      </c>
      <c r="G48" s="111">
        <v>2</v>
      </c>
      <c r="H48" s="106">
        <v>1075.8399999999999</v>
      </c>
      <c r="I48" s="106">
        <v>0</v>
      </c>
      <c r="J48" s="106">
        <v>972.12</v>
      </c>
      <c r="K48" s="104">
        <f t="shared" si="4"/>
        <v>2684363.89</v>
      </c>
      <c r="L48" s="106">
        <v>0</v>
      </c>
      <c r="M48" s="106">
        <v>0</v>
      </c>
      <c r="N48" s="106">
        <v>0</v>
      </c>
      <c r="O48" s="104">
        <v>2684363.89</v>
      </c>
      <c r="P48" s="114">
        <f t="shared" si="5"/>
        <v>2495.1330030487807</v>
      </c>
      <c r="Q48" s="114">
        <v>9673</v>
      </c>
      <c r="R48" s="103" t="s">
        <v>41</v>
      </c>
    </row>
    <row r="49" spans="1:21" s="26" customFormat="1" ht="27" customHeight="1">
      <c r="A49" s="128" t="s">
        <v>1258</v>
      </c>
      <c r="B49" s="59" t="s">
        <v>69</v>
      </c>
      <c r="C49" s="107">
        <v>1960</v>
      </c>
      <c r="D49" s="107" t="s">
        <v>21</v>
      </c>
      <c r="E49" s="107" t="s">
        <v>20</v>
      </c>
      <c r="F49" s="111">
        <v>3</v>
      </c>
      <c r="G49" s="111">
        <v>2</v>
      </c>
      <c r="H49" s="106">
        <v>1080.83</v>
      </c>
      <c r="I49" s="106">
        <v>0</v>
      </c>
      <c r="J49" s="106">
        <v>902.46</v>
      </c>
      <c r="K49" s="104">
        <f t="shared" si="4"/>
        <v>3345650</v>
      </c>
      <c r="L49" s="106">
        <v>0</v>
      </c>
      <c r="M49" s="106">
        <v>0</v>
      </c>
      <c r="N49" s="106">
        <v>0</v>
      </c>
      <c r="O49" s="104">
        <v>3345650</v>
      </c>
      <c r="P49" s="114">
        <f t="shared" si="5"/>
        <v>3095.4451671400684</v>
      </c>
      <c r="Q49" s="114">
        <v>9673</v>
      </c>
      <c r="R49" s="103" t="s">
        <v>42</v>
      </c>
      <c r="S49" s="25"/>
      <c r="T49" s="25"/>
      <c r="U49" s="25"/>
    </row>
    <row r="50" spans="1:21" s="26" customFormat="1" ht="27" customHeight="1">
      <c r="A50" s="128" t="s">
        <v>1259</v>
      </c>
      <c r="B50" s="59" t="s">
        <v>66</v>
      </c>
      <c r="C50" s="92">
        <v>1961</v>
      </c>
      <c r="D50" s="107" t="s">
        <v>21</v>
      </c>
      <c r="E50" s="107" t="s">
        <v>20</v>
      </c>
      <c r="F50" s="111">
        <v>3</v>
      </c>
      <c r="G50" s="111">
        <v>2</v>
      </c>
      <c r="H50" s="106">
        <v>1049.79</v>
      </c>
      <c r="I50" s="106">
        <v>0</v>
      </c>
      <c r="J50" s="106">
        <v>948.37</v>
      </c>
      <c r="K50" s="104">
        <f>SUM(L50:O50)</f>
        <v>2804119.49</v>
      </c>
      <c r="L50" s="106">
        <v>0</v>
      </c>
      <c r="M50" s="106">
        <v>0</v>
      </c>
      <c r="N50" s="106">
        <v>0</v>
      </c>
      <c r="O50" s="104">
        <v>2804119.49</v>
      </c>
      <c r="P50" s="114">
        <f>K50/H50</f>
        <v>2671.1242153192547</v>
      </c>
      <c r="Q50" s="114">
        <v>9673</v>
      </c>
      <c r="R50" s="103" t="s">
        <v>41</v>
      </c>
      <c r="S50" s="25"/>
      <c r="T50" s="25"/>
      <c r="U50" s="25"/>
    </row>
    <row r="51" spans="1:21" s="26" customFormat="1" ht="27" customHeight="1">
      <c r="A51" s="128" t="s">
        <v>1260</v>
      </c>
      <c r="B51" s="59" t="s">
        <v>70</v>
      </c>
      <c r="C51" s="107">
        <v>1974</v>
      </c>
      <c r="D51" s="107" t="s">
        <v>21</v>
      </c>
      <c r="E51" s="107" t="s">
        <v>20</v>
      </c>
      <c r="F51" s="111">
        <v>5</v>
      </c>
      <c r="G51" s="111">
        <v>4</v>
      </c>
      <c r="H51" s="106">
        <v>4497.7700000000004</v>
      </c>
      <c r="I51" s="106">
        <v>0</v>
      </c>
      <c r="J51" s="106">
        <v>3348.35</v>
      </c>
      <c r="K51" s="104">
        <f t="shared" si="4"/>
        <v>3384485.2</v>
      </c>
      <c r="L51" s="106">
        <v>0</v>
      </c>
      <c r="M51" s="106">
        <v>0</v>
      </c>
      <c r="N51" s="106">
        <v>0</v>
      </c>
      <c r="O51" s="104">
        <v>3384485.2</v>
      </c>
      <c r="P51" s="114">
        <f t="shared" si="5"/>
        <v>752.48071822258578</v>
      </c>
      <c r="Q51" s="114">
        <v>9673</v>
      </c>
      <c r="R51" s="103" t="s">
        <v>42</v>
      </c>
      <c r="S51" s="25"/>
      <c r="T51" s="25"/>
      <c r="U51" s="25"/>
    </row>
    <row r="52" spans="1:21" ht="27" customHeight="1">
      <c r="A52" s="128" t="s">
        <v>1261</v>
      </c>
      <c r="B52" s="59" t="s">
        <v>71</v>
      </c>
      <c r="C52" s="107">
        <v>1974</v>
      </c>
      <c r="D52" s="107" t="s">
        <v>21</v>
      </c>
      <c r="E52" s="107" t="s">
        <v>23</v>
      </c>
      <c r="F52" s="111">
        <v>5</v>
      </c>
      <c r="G52" s="111">
        <v>4</v>
      </c>
      <c r="H52" s="106">
        <v>3995.08</v>
      </c>
      <c r="I52" s="106">
        <v>0</v>
      </c>
      <c r="J52" s="106">
        <v>3531.37</v>
      </c>
      <c r="K52" s="104">
        <f t="shared" si="4"/>
        <v>3300444.4</v>
      </c>
      <c r="L52" s="106">
        <v>0</v>
      </c>
      <c r="M52" s="106">
        <v>0</v>
      </c>
      <c r="N52" s="106">
        <v>0</v>
      </c>
      <c r="O52" s="104">
        <v>3300444.4</v>
      </c>
      <c r="P52" s="114">
        <f t="shared" si="5"/>
        <v>826.12723650089606</v>
      </c>
      <c r="Q52" s="114">
        <v>9673</v>
      </c>
      <c r="R52" s="103" t="s">
        <v>43</v>
      </c>
    </row>
    <row r="53" spans="1:21" ht="27" customHeight="1">
      <c r="A53" s="128" t="s">
        <v>1262</v>
      </c>
      <c r="B53" s="59" t="s">
        <v>1214</v>
      </c>
      <c r="C53" s="107">
        <v>1987</v>
      </c>
      <c r="D53" s="107" t="s">
        <v>21</v>
      </c>
      <c r="E53" s="107" t="s">
        <v>23</v>
      </c>
      <c r="F53" s="111">
        <v>12</v>
      </c>
      <c r="G53" s="111">
        <v>3</v>
      </c>
      <c r="H53" s="106">
        <v>10642.6</v>
      </c>
      <c r="I53" s="106">
        <v>194.7</v>
      </c>
      <c r="J53" s="106">
        <v>8238.7000000000007</v>
      </c>
      <c r="K53" s="104">
        <f>SUM(L53:O53)</f>
        <v>14300000</v>
      </c>
      <c r="L53" s="106">
        <v>0</v>
      </c>
      <c r="M53" s="106">
        <v>0</v>
      </c>
      <c r="N53" s="106">
        <v>0</v>
      </c>
      <c r="O53" s="104">
        <v>14300000</v>
      </c>
      <c r="P53" s="114">
        <f t="shared" si="5"/>
        <v>1343.6566252607445</v>
      </c>
      <c r="Q53" s="114">
        <v>9673</v>
      </c>
      <c r="R53" s="103" t="s">
        <v>42</v>
      </c>
    </row>
    <row r="54" spans="1:21" ht="27" customHeight="1">
      <c r="A54" s="128" t="s">
        <v>1263</v>
      </c>
      <c r="B54" s="59" t="s">
        <v>72</v>
      </c>
      <c r="C54" s="107">
        <v>1974</v>
      </c>
      <c r="D54" s="107" t="s">
        <v>21</v>
      </c>
      <c r="E54" s="107" t="s">
        <v>20</v>
      </c>
      <c r="F54" s="111">
        <v>2</v>
      </c>
      <c r="G54" s="111">
        <v>1</v>
      </c>
      <c r="H54" s="106">
        <v>451.08</v>
      </c>
      <c r="I54" s="106">
        <v>0</v>
      </c>
      <c r="J54" s="106">
        <v>384.48</v>
      </c>
      <c r="K54" s="104">
        <f t="shared" si="4"/>
        <v>1232229.8</v>
      </c>
      <c r="L54" s="106">
        <v>0</v>
      </c>
      <c r="M54" s="106">
        <v>0</v>
      </c>
      <c r="N54" s="106">
        <v>0</v>
      </c>
      <c r="O54" s="104">
        <v>1232229.8</v>
      </c>
      <c r="P54" s="114">
        <f t="shared" si="5"/>
        <v>2731.7322869557506</v>
      </c>
      <c r="Q54" s="114">
        <v>9673</v>
      </c>
      <c r="R54" s="103" t="s">
        <v>42</v>
      </c>
    </row>
    <row r="55" spans="1:21" ht="27.95" customHeight="1">
      <c r="A55" s="128" t="s">
        <v>1264</v>
      </c>
      <c r="B55" s="99" t="s">
        <v>74</v>
      </c>
      <c r="C55" s="107">
        <v>1960</v>
      </c>
      <c r="D55" s="107" t="s">
        <v>21</v>
      </c>
      <c r="E55" s="107" t="s">
        <v>20</v>
      </c>
      <c r="F55" s="111">
        <v>3</v>
      </c>
      <c r="G55" s="111">
        <v>3</v>
      </c>
      <c r="H55" s="106">
        <v>2139.58</v>
      </c>
      <c r="I55" s="106">
        <v>0</v>
      </c>
      <c r="J55" s="106">
        <v>1516.6</v>
      </c>
      <c r="K55" s="104">
        <f t="shared" ref="K55:K77" si="6">SUM(L55:O55)</f>
        <v>5286600</v>
      </c>
      <c r="L55" s="106">
        <v>0</v>
      </c>
      <c r="M55" s="106">
        <v>0</v>
      </c>
      <c r="N55" s="106">
        <v>0</v>
      </c>
      <c r="O55" s="104">
        <v>5286600</v>
      </c>
      <c r="P55" s="114">
        <f t="shared" si="5"/>
        <v>2470.8587666738331</v>
      </c>
      <c r="Q55" s="114">
        <v>9673</v>
      </c>
      <c r="R55" s="103" t="s">
        <v>42</v>
      </c>
    </row>
    <row r="56" spans="1:21" ht="27.95" customHeight="1">
      <c r="A56" s="128" t="s">
        <v>1265</v>
      </c>
      <c r="B56" s="99" t="s">
        <v>75</v>
      </c>
      <c r="C56" s="92">
        <v>1960</v>
      </c>
      <c r="D56" s="107" t="s">
        <v>21</v>
      </c>
      <c r="E56" s="107" t="s">
        <v>20</v>
      </c>
      <c r="F56" s="111">
        <v>3</v>
      </c>
      <c r="G56" s="111">
        <v>3</v>
      </c>
      <c r="H56" s="106">
        <v>2260</v>
      </c>
      <c r="I56" s="106">
        <v>0</v>
      </c>
      <c r="J56" s="106">
        <v>1542.5</v>
      </c>
      <c r="K56" s="104">
        <f t="shared" si="6"/>
        <v>5281650</v>
      </c>
      <c r="L56" s="106">
        <v>0</v>
      </c>
      <c r="M56" s="106">
        <v>0</v>
      </c>
      <c r="N56" s="106">
        <v>0</v>
      </c>
      <c r="O56" s="104">
        <v>5281650</v>
      </c>
      <c r="P56" s="114">
        <f t="shared" si="5"/>
        <v>2337.0132743362833</v>
      </c>
      <c r="Q56" s="114">
        <v>9673</v>
      </c>
      <c r="R56" s="103" t="s">
        <v>43</v>
      </c>
    </row>
    <row r="57" spans="1:21" ht="27.95" customHeight="1">
      <c r="A57" s="128" t="s">
        <v>1266</v>
      </c>
      <c r="B57" s="99" t="s">
        <v>76</v>
      </c>
      <c r="C57" s="107">
        <v>1966</v>
      </c>
      <c r="D57" s="107" t="s">
        <v>21</v>
      </c>
      <c r="E57" s="107" t="s">
        <v>20</v>
      </c>
      <c r="F57" s="111">
        <v>5</v>
      </c>
      <c r="G57" s="111">
        <v>3</v>
      </c>
      <c r="H57" s="106">
        <v>2604.62</v>
      </c>
      <c r="I57" s="106">
        <v>538.21</v>
      </c>
      <c r="J57" s="106">
        <v>2558.54</v>
      </c>
      <c r="K57" s="104">
        <f t="shared" si="6"/>
        <v>3763406</v>
      </c>
      <c r="L57" s="106">
        <v>0</v>
      </c>
      <c r="M57" s="106">
        <v>0</v>
      </c>
      <c r="N57" s="106">
        <v>0</v>
      </c>
      <c r="O57" s="104">
        <v>3763406</v>
      </c>
      <c r="P57" s="114">
        <f t="shared" si="5"/>
        <v>1444.8963764387895</v>
      </c>
      <c r="Q57" s="114">
        <v>9673</v>
      </c>
      <c r="R57" s="103" t="s">
        <v>43</v>
      </c>
    </row>
    <row r="58" spans="1:21" ht="21.95" customHeight="1">
      <c r="A58" s="128" t="s">
        <v>1267</v>
      </c>
      <c r="B58" s="99" t="s">
        <v>1227</v>
      </c>
      <c r="C58" s="107">
        <v>1959</v>
      </c>
      <c r="D58" s="107" t="s">
        <v>21</v>
      </c>
      <c r="E58" s="107" t="s">
        <v>20</v>
      </c>
      <c r="F58" s="111">
        <v>2</v>
      </c>
      <c r="G58" s="111">
        <v>1</v>
      </c>
      <c r="H58" s="63">
        <v>329.86</v>
      </c>
      <c r="I58" s="63">
        <v>99.66</v>
      </c>
      <c r="J58" s="63">
        <v>206.2</v>
      </c>
      <c r="K58" s="104">
        <f t="shared" si="6"/>
        <v>1072500</v>
      </c>
      <c r="L58" s="63">
        <v>0</v>
      </c>
      <c r="M58" s="63">
        <v>0</v>
      </c>
      <c r="N58" s="63">
        <v>0</v>
      </c>
      <c r="O58" s="104">
        <v>1072500</v>
      </c>
      <c r="P58" s="114">
        <f t="shared" si="5"/>
        <v>3251.3793730673619</v>
      </c>
      <c r="Q58" s="114">
        <v>9673</v>
      </c>
      <c r="R58" s="103" t="s">
        <v>43</v>
      </c>
    </row>
    <row r="59" spans="1:21" ht="27.95" customHeight="1">
      <c r="A59" s="147" t="s">
        <v>1268</v>
      </c>
      <c r="B59" s="145" t="s">
        <v>73</v>
      </c>
      <c r="C59" s="143">
        <v>1957</v>
      </c>
      <c r="D59" s="143" t="s">
        <v>21</v>
      </c>
      <c r="E59" s="143" t="s">
        <v>20</v>
      </c>
      <c r="F59" s="141">
        <v>2</v>
      </c>
      <c r="G59" s="141">
        <v>1</v>
      </c>
      <c r="H59" s="139">
        <v>339.97</v>
      </c>
      <c r="I59" s="139">
        <v>0</v>
      </c>
      <c r="J59" s="139">
        <v>310.13</v>
      </c>
      <c r="K59" s="104">
        <f>SUM(L59:O59)</f>
        <v>300000</v>
      </c>
      <c r="L59" s="106">
        <v>0</v>
      </c>
      <c r="M59" s="106">
        <v>0</v>
      </c>
      <c r="N59" s="106">
        <v>0</v>
      </c>
      <c r="O59" s="104">
        <v>300000</v>
      </c>
      <c r="P59" s="114">
        <f t="shared" si="5"/>
        <v>882.43080271788676</v>
      </c>
      <c r="Q59" s="114">
        <v>9673</v>
      </c>
      <c r="R59" s="103" t="s">
        <v>42</v>
      </c>
    </row>
    <row r="60" spans="1:21" ht="27.95" customHeight="1">
      <c r="A60" s="148"/>
      <c r="B60" s="146"/>
      <c r="C60" s="144"/>
      <c r="D60" s="144"/>
      <c r="E60" s="144"/>
      <c r="F60" s="142"/>
      <c r="G60" s="142"/>
      <c r="H60" s="140"/>
      <c r="I60" s="140"/>
      <c r="J60" s="140"/>
      <c r="K60" s="104">
        <f>SUM(L60:O60)</f>
        <v>1705550</v>
      </c>
      <c r="L60" s="106">
        <v>0</v>
      </c>
      <c r="M60" s="106">
        <v>0</v>
      </c>
      <c r="N60" s="106">
        <v>0</v>
      </c>
      <c r="O60" s="104">
        <v>1705550</v>
      </c>
      <c r="P60" s="114">
        <f>K60/H59</f>
        <v>5016.7661852516394</v>
      </c>
      <c r="Q60" s="114">
        <v>9673</v>
      </c>
      <c r="R60" s="103" t="s">
        <v>43</v>
      </c>
    </row>
    <row r="61" spans="1:21" ht="27.95" customHeight="1">
      <c r="A61" s="128" t="s">
        <v>1269</v>
      </c>
      <c r="B61" s="99" t="s">
        <v>77</v>
      </c>
      <c r="C61" s="107">
        <v>1960</v>
      </c>
      <c r="D61" s="107" t="s">
        <v>21</v>
      </c>
      <c r="E61" s="107" t="s">
        <v>20</v>
      </c>
      <c r="F61" s="111">
        <v>4</v>
      </c>
      <c r="G61" s="111">
        <v>7</v>
      </c>
      <c r="H61" s="106">
        <v>4606.18</v>
      </c>
      <c r="I61" s="106">
        <v>327.18</v>
      </c>
      <c r="J61" s="106">
        <v>3190.75</v>
      </c>
      <c r="K61" s="104">
        <f t="shared" si="6"/>
        <v>24807951</v>
      </c>
      <c r="L61" s="106">
        <v>0</v>
      </c>
      <c r="M61" s="106">
        <v>0</v>
      </c>
      <c r="N61" s="106">
        <v>0</v>
      </c>
      <c r="O61" s="104">
        <v>24807951</v>
      </c>
      <c r="P61" s="114">
        <f t="shared" si="5"/>
        <v>5385.797124732424</v>
      </c>
      <c r="Q61" s="114">
        <v>9673</v>
      </c>
      <c r="R61" s="103" t="s">
        <v>43</v>
      </c>
    </row>
    <row r="62" spans="1:21" ht="24.95" customHeight="1">
      <c r="A62" s="147" t="s">
        <v>1270</v>
      </c>
      <c r="B62" s="145" t="s">
        <v>78</v>
      </c>
      <c r="C62" s="143">
        <v>1976</v>
      </c>
      <c r="D62" s="143">
        <v>2010</v>
      </c>
      <c r="E62" s="143" t="s">
        <v>20</v>
      </c>
      <c r="F62" s="141">
        <v>5</v>
      </c>
      <c r="G62" s="141">
        <v>1</v>
      </c>
      <c r="H62" s="139">
        <v>4206.59</v>
      </c>
      <c r="I62" s="139">
        <v>122.3</v>
      </c>
      <c r="J62" s="139">
        <v>2276</v>
      </c>
      <c r="K62" s="104">
        <f>SUM(L62:O62)</f>
        <v>300000</v>
      </c>
      <c r="L62" s="106">
        <v>0</v>
      </c>
      <c r="M62" s="106">
        <v>0</v>
      </c>
      <c r="N62" s="106">
        <v>0</v>
      </c>
      <c r="O62" s="104">
        <v>300000</v>
      </c>
      <c r="P62" s="114">
        <f>K62/H62</f>
        <v>71.316672173898567</v>
      </c>
      <c r="Q62" s="114">
        <v>9673</v>
      </c>
      <c r="R62" s="103" t="s">
        <v>42</v>
      </c>
    </row>
    <row r="63" spans="1:21" ht="24.95" customHeight="1">
      <c r="A63" s="148"/>
      <c r="B63" s="146"/>
      <c r="C63" s="144"/>
      <c r="D63" s="144"/>
      <c r="E63" s="144"/>
      <c r="F63" s="142"/>
      <c r="G63" s="142"/>
      <c r="H63" s="140"/>
      <c r="I63" s="140"/>
      <c r="J63" s="140"/>
      <c r="K63" s="104">
        <f t="shared" si="6"/>
        <v>13097316</v>
      </c>
      <c r="L63" s="106">
        <v>0</v>
      </c>
      <c r="M63" s="106">
        <v>0</v>
      </c>
      <c r="N63" s="106">
        <v>0</v>
      </c>
      <c r="O63" s="104">
        <v>13097316</v>
      </c>
      <c r="P63" s="114">
        <f>K63/H62</f>
        <v>3113.523305099855</v>
      </c>
      <c r="Q63" s="114">
        <v>9673</v>
      </c>
      <c r="R63" s="103" t="s">
        <v>43</v>
      </c>
    </row>
    <row r="64" spans="1:21" ht="24.95" customHeight="1">
      <c r="A64" s="128" t="s">
        <v>1271</v>
      </c>
      <c r="B64" s="99" t="s">
        <v>1012</v>
      </c>
      <c r="C64" s="107">
        <v>1992</v>
      </c>
      <c r="D64" s="107" t="s">
        <v>21</v>
      </c>
      <c r="E64" s="107" t="s">
        <v>23</v>
      </c>
      <c r="F64" s="111">
        <v>5</v>
      </c>
      <c r="G64" s="111">
        <v>3</v>
      </c>
      <c r="H64" s="106">
        <v>4047.65</v>
      </c>
      <c r="I64" s="106">
        <v>644.98</v>
      </c>
      <c r="J64" s="106">
        <v>3402.67</v>
      </c>
      <c r="K64" s="104">
        <f t="shared" si="6"/>
        <v>9951322.8200000003</v>
      </c>
      <c r="L64" s="106">
        <v>0</v>
      </c>
      <c r="M64" s="106">
        <v>0</v>
      </c>
      <c r="N64" s="106">
        <v>0</v>
      </c>
      <c r="O64" s="104">
        <v>9951322.8200000003</v>
      </c>
      <c r="P64" s="114">
        <f>K64/H64</f>
        <v>2458.5433078452929</v>
      </c>
      <c r="Q64" s="114">
        <v>9673</v>
      </c>
      <c r="R64" s="103" t="s">
        <v>42</v>
      </c>
    </row>
    <row r="65" spans="1:19" ht="24.95" customHeight="1">
      <c r="A65" s="128" t="s">
        <v>1272</v>
      </c>
      <c r="B65" s="99" t="s">
        <v>79</v>
      </c>
      <c r="C65" s="107">
        <v>1959</v>
      </c>
      <c r="D65" s="107" t="s">
        <v>21</v>
      </c>
      <c r="E65" s="107" t="s">
        <v>20</v>
      </c>
      <c r="F65" s="111">
        <v>3</v>
      </c>
      <c r="G65" s="111">
        <v>2</v>
      </c>
      <c r="H65" s="106">
        <v>1138.5</v>
      </c>
      <c r="I65" s="106">
        <v>0</v>
      </c>
      <c r="J65" s="106">
        <v>997.47</v>
      </c>
      <c r="K65" s="104">
        <f t="shared" si="6"/>
        <v>3395700</v>
      </c>
      <c r="L65" s="106">
        <v>0</v>
      </c>
      <c r="M65" s="106">
        <v>0</v>
      </c>
      <c r="N65" s="106">
        <v>0</v>
      </c>
      <c r="O65" s="104">
        <v>3395700</v>
      </c>
      <c r="P65" s="114">
        <f t="shared" si="5"/>
        <v>2982.608695652174</v>
      </c>
      <c r="Q65" s="114">
        <v>9673</v>
      </c>
      <c r="R65" s="103" t="s">
        <v>43</v>
      </c>
    </row>
    <row r="66" spans="1:19" ht="24.95" customHeight="1">
      <c r="A66" s="128" t="s">
        <v>1273</v>
      </c>
      <c r="B66" s="99" t="s">
        <v>80</v>
      </c>
      <c r="C66" s="107">
        <v>1991</v>
      </c>
      <c r="D66" s="107" t="s">
        <v>21</v>
      </c>
      <c r="E66" s="107" t="s">
        <v>20</v>
      </c>
      <c r="F66" s="111">
        <v>5</v>
      </c>
      <c r="G66" s="111">
        <v>3</v>
      </c>
      <c r="H66" s="106">
        <v>5088.2</v>
      </c>
      <c r="I66" s="106">
        <v>0</v>
      </c>
      <c r="J66" s="106">
        <v>4354.3500000000004</v>
      </c>
      <c r="K66" s="104">
        <f t="shared" si="6"/>
        <v>4556264.5999999996</v>
      </c>
      <c r="L66" s="106">
        <v>0</v>
      </c>
      <c r="M66" s="106">
        <v>0</v>
      </c>
      <c r="N66" s="106">
        <v>0</v>
      </c>
      <c r="O66" s="104">
        <v>4556264.5999999996</v>
      </c>
      <c r="P66" s="114">
        <f t="shared" si="5"/>
        <v>895.45705750560114</v>
      </c>
      <c r="Q66" s="114">
        <v>9673</v>
      </c>
      <c r="R66" s="103" t="s">
        <v>42</v>
      </c>
    </row>
    <row r="67" spans="1:19" ht="24.95" customHeight="1">
      <c r="A67" s="128" t="s">
        <v>1274</v>
      </c>
      <c r="B67" s="99" t="s">
        <v>1042</v>
      </c>
      <c r="C67" s="107">
        <v>2002</v>
      </c>
      <c r="D67" s="107" t="s">
        <v>21</v>
      </c>
      <c r="E67" s="107" t="s">
        <v>23</v>
      </c>
      <c r="F67" s="111">
        <v>5</v>
      </c>
      <c r="G67" s="111">
        <v>2</v>
      </c>
      <c r="H67" s="106">
        <v>2483</v>
      </c>
      <c r="I67" s="106">
        <v>0</v>
      </c>
      <c r="J67" s="106">
        <v>1776.61</v>
      </c>
      <c r="K67" s="104">
        <f>SUM(L67:O67)</f>
        <v>4224000</v>
      </c>
      <c r="L67" s="106">
        <v>0</v>
      </c>
      <c r="M67" s="106">
        <v>0</v>
      </c>
      <c r="N67" s="106">
        <v>0</v>
      </c>
      <c r="O67" s="104">
        <v>4224000</v>
      </c>
      <c r="P67" s="114">
        <f t="shared" si="5"/>
        <v>1701.1679420056385</v>
      </c>
      <c r="Q67" s="114">
        <v>9673</v>
      </c>
      <c r="R67" s="103" t="s">
        <v>43</v>
      </c>
    </row>
    <row r="68" spans="1:19" ht="24.95" customHeight="1">
      <c r="A68" s="128" t="s">
        <v>1275</v>
      </c>
      <c r="B68" s="99" t="s">
        <v>81</v>
      </c>
      <c r="C68" s="107">
        <v>1990</v>
      </c>
      <c r="D68" s="107" t="s">
        <v>21</v>
      </c>
      <c r="E68" s="107" t="s">
        <v>20</v>
      </c>
      <c r="F68" s="111">
        <v>3</v>
      </c>
      <c r="G68" s="111">
        <v>2</v>
      </c>
      <c r="H68" s="106">
        <v>1371.1</v>
      </c>
      <c r="I68" s="106">
        <v>0</v>
      </c>
      <c r="J68" s="106">
        <v>1278.7</v>
      </c>
      <c r="K68" s="104">
        <f t="shared" si="6"/>
        <v>2632356.9</v>
      </c>
      <c r="L68" s="106">
        <v>0</v>
      </c>
      <c r="M68" s="106">
        <v>0</v>
      </c>
      <c r="N68" s="106">
        <v>0</v>
      </c>
      <c r="O68" s="104">
        <v>2632356.9</v>
      </c>
      <c r="P68" s="114">
        <f t="shared" si="5"/>
        <v>1919.8868791481293</v>
      </c>
      <c r="Q68" s="114">
        <v>9673</v>
      </c>
      <c r="R68" s="103" t="s">
        <v>43</v>
      </c>
    </row>
    <row r="69" spans="1:19" ht="24.95" customHeight="1">
      <c r="A69" s="128" t="s">
        <v>1276</v>
      </c>
      <c r="B69" s="99" t="s">
        <v>84</v>
      </c>
      <c r="C69" s="107">
        <v>1961</v>
      </c>
      <c r="D69" s="107" t="s">
        <v>21</v>
      </c>
      <c r="E69" s="107" t="s">
        <v>20</v>
      </c>
      <c r="F69" s="111">
        <v>2</v>
      </c>
      <c r="G69" s="111">
        <v>1</v>
      </c>
      <c r="H69" s="106">
        <v>282.88</v>
      </c>
      <c r="I69" s="106">
        <v>0</v>
      </c>
      <c r="J69" s="106">
        <v>260.70999999999998</v>
      </c>
      <c r="K69" s="104">
        <f>SUM(L69:O69)</f>
        <v>1453650</v>
      </c>
      <c r="L69" s="106">
        <v>0</v>
      </c>
      <c r="M69" s="106">
        <v>0</v>
      </c>
      <c r="N69" s="106">
        <v>0</v>
      </c>
      <c r="O69" s="104">
        <v>1453650</v>
      </c>
      <c r="P69" s="114">
        <f>K69/H69</f>
        <v>5138.7514140271496</v>
      </c>
      <c r="Q69" s="114">
        <v>9673</v>
      </c>
      <c r="R69" s="103" t="s">
        <v>43</v>
      </c>
    </row>
    <row r="70" spans="1:19" ht="24.95" customHeight="1">
      <c r="A70" s="128" t="s">
        <v>1277</v>
      </c>
      <c r="B70" s="99" t="s">
        <v>82</v>
      </c>
      <c r="C70" s="107">
        <v>1958</v>
      </c>
      <c r="D70" s="107" t="s">
        <v>21</v>
      </c>
      <c r="E70" s="107" t="s">
        <v>20</v>
      </c>
      <c r="F70" s="111">
        <v>2</v>
      </c>
      <c r="G70" s="111">
        <v>3</v>
      </c>
      <c r="H70" s="106">
        <v>1091.97</v>
      </c>
      <c r="I70" s="106">
        <v>50.95</v>
      </c>
      <c r="J70" s="106">
        <v>893.12</v>
      </c>
      <c r="K70" s="104">
        <f t="shared" si="6"/>
        <v>2229341.5</v>
      </c>
      <c r="L70" s="106">
        <v>0</v>
      </c>
      <c r="M70" s="106">
        <v>0</v>
      </c>
      <c r="N70" s="106">
        <v>0</v>
      </c>
      <c r="O70" s="104">
        <v>2229341.5</v>
      </c>
      <c r="P70" s="114">
        <f t="shared" si="5"/>
        <v>2041.577607443428</v>
      </c>
      <c r="Q70" s="114">
        <v>9673</v>
      </c>
      <c r="R70" s="103" t="s">
        <v>43</v>
      </c>
    </row>
    <row r="71" spans="1:19" ht="24.95" customHeight="1">
      <c r="A71" s="128" t="s">
        <v>1278</v>
      </c>
      <c r="B71" s="99" t="s">
        <v>83</v>
      </c>
      <c r="C71" s="107">
        <v>1955</v>
      </c>
      <c r="D71" s="107" t="s">
        <v>21</v>
      </c>
      <c r="E71" s="107" t="s">
        <v>20</v>
      </c>
      <c r="F71" s="111">
        <v>2</v>
      </c>
      <c r="G71" s="111">
        <v>1</v>
      </c>
      <c r="H71" s="106">
        <v>551.87</v>
      </c>
      <c r="I71" s="106">
        <v>0</v>
      </c>
      <c r="J71" s="106">
        <v>432.33</v>
      </c>
      <c r="K71" s="104">
        <f t="shared" si="6"/>
        <v>3314783</v>
      </c>
      <c r="L71" s="106">
        <v>0</v>
      </c>
      <c r="M71" s="106">
        <v>0</v>
      </c>
      <c r="N71" s="106">
        <v>0</v>
      </c>
      <c r="O71" s="104">
        <v>3314783</v>
      </c>
      <c r="P71" s="114">
        <f t="shared" si="5"/>
        <v>6006.4562306340258</v>
      </c>
      <c r="Q71" s="114">
        <v>9673</v>
      </c>
      <c r="R71" s="103" t="s">
        <v>43</v>
      </c>
    </row>
    <row r="72" spans="1:19" ht="24.95" customHeight="1">
      <c r="A72" s="128" t="s">
        <v>1279</v>
      </c>
      <c r="B72" s="99" t="s">
        <v>85</v>
      </c>
      <c r="C72" s="107">
        <v>1960</v>
      </c>
      <c r="D72" s="107" t="s">
        <v>21</v>
      </c>
      <c r="E72" s="107" t="s">
        <v>20</v>
      </c>
      <c r="F72" s="111">
        <v>2</v>
      </c>
      <c r="G72" s="111">
        <v>1</v>
      </c>
      <c r="H72" s="106">
        <v>301</v>
      </c>
      <c r="I72" s="106">
        <v>45</v>
      </c>
      <c r="J72" s="106">
        <v>234.8</v>
      </c>
      <c r="K72" s="104">
        <f t="shared" si="6"/>
        <v>1509200</v>
      </c>
      <c r="L72" s="106">
        <v>0</v>
      </c>
      <c r="M72" s="106">
        <v>0</v>
      </c>
      <c r="N72" s="106">
        <v>0</v>
      </c>
      <c r="O72" s="104">
        <v>1509200</v>
      </c>
      <c r="P72" s="114">
        <f t="shared" si="5"/>
        <v>5013.9534883720926</v>
      </c>
      <c r="Q72" s="114">
        <v>9673</v>
      </c>
      <c r="R72" s="103" t="s">
        <v>43</v>
      </c>
    </row>
    <row r="73" spans="1:19" ht="24.95" customHeight="1">
      <c r="A73" s="128" t="s">
        <v>1280</v>
      </c>
      <c r="B73" s="99" t="s">
        <v>1043</v>
      </c>
      <c r="C73" s="107">
        <v>1983</v>
      </c>
      <c r="D73" s="107">
        <v>2015</v>
      </c>
      <c r="E73" s="107" t="s">
        <v>23</v>
      </c>
      <c r="F73" s="111">
        <v>9</v>
      </c>
      <c r="G73" s="111">
        <v>4</v>
      </c>
      <c r="H73" s="106">
        <v>10604.5</v>
      </c>
      <c r="I73" s="106">
        <v>633.79999999999995</v>
      </c>
      <c r="J73" s="106">
        <v>7581.8</v>
      </c>
      <c r="K73" s="104">
        <f>SUM(L73:O73)</f>
        <v>8800000</v>
      </c>
      <c r="L73" s="106">
        <v>0</v>
      </c>
      <c r="M73" s="106">
        <v>0</v>
      </c>
      <c r="N73" s="106">
        <v>0</v>
      </c>
      <c r="O73" s="104">
        <v>8800000</v>
      </c>
      <c r="P73" s="114">
        <f t="shared" si="5"/>
        <v>829.83639021170256</v>
      </c>
      <c r="Q73" s="114">
        <v>9673</v>
      </c>
      <c r="R73" s="103" t="s">
        <v>42</v>
      </c>
    </row>
    <row r="74" spans="1:19" ht="24.95" customHeight="1">
      <c r="A74" s="128" t="s">
        <v>1281</v>
      </c>
      <c r="B74" s="99" t="s">
        <v>86</v>
      </c>
      <c r="C74" s="107">
        <v>1957</v>
      </c>
      <c r="D74" s="107" t="s">
        <v>21</v>
      </c>
      <c r="E74" s="107" t="s">
        <v>20</v>
      </c>
      <c r="F74" s="111">
        <v>2</v>
      </c>
      <c r="G74" s="111">
        <v>1</v>
      </c>
      <c r="H74" s="106">
        <v>424.84</v>
      </c>
      <c r="I74" s="106">
        <v>0</v>
      </c>
      <c r="J74" s="106">
        <v>385</v>
      </c>
      <c r="K74" s="104">
        <f t="shared" si="6"/>
        <v>1464265</v>
      </c>
      <c r="L74" s="106">
        <v>0</v>
      </c>
      <c r="M74" s="106">
        <v>0</v>
      </c>
      <c r="N74" s="106">
        <v>0</v>
      </c>
      <c r="O74" s="104">
        <v>1464265</v>
      </c>
      <c r="P74" s="114">
        <f t="shared" si="5"/>
        <v>3446.6269654458151</v>
      </c>
      <c r="Q74" s="114">
        <v>9673</v>
      </c>
      <c r="R74" s="103" t="s">
        <v>43</v>
      </c>
    </row>
    <row r="75" spans="1:19" ht="24.95" customHeight="1">
      <c r="A75" s="128" t="s">
        <v>1282</v>
      </c>
      <c r="B75" s="99" t="s">
        <v>1011</v>
      </c>
      <c r="C75" s="107">
        <v>1974</v>
      </c>
      <c r="D75" s="107" t="s">
        <v>21</v>
      </c>
      <c r="E75" s="107" t="s">
        <v>20</v>
      </c>
      <c r="F75" s="111">
        <v>5</v>
      </c>
      <c r="G75" s="111">
        <v>6</v>
      </c>
      <c r="H75" s="106">
        <v>6002.06</v>
      </c>
      <c r="I75" s="106">
        <v>0</v>
      </c>
      <c r="J75" s="106">
        <v>4465.4399999999996</v>
      </c>
      <c r="K75" s="104">
        <f t="shared" si="6"/>
        <v>6666660</v>
      </c>
      <c r="L75" s="106">
        <v>0</v>
      </c>
      <c r="M75" s="106">
        <v>0</v>
      </c>
      <c r="N75" s="106">
        <v>0</v>
      </c>
      <c r="O75" s="104">
        <v>6666660</v>
      </c>
      <c r="P75" s="114">
        <f>K75/H75</f>
        <v>1110.7286498302249</v>
      </c>
      <c r="Q75" s="114">
        <v>9673</v>
      </c>
      <c r="R75" s="103" t="s">
        <v>43</v>
      </c>
    </row>
    <row r="76" spans="1:19" ht="24.95" customHeight="1">
      <c r="A76" s="128" t="s">
        <v>1283</v>
      </c>
      <c r="B76" s="99" t="s">
        <v>87</v>
      </c>
      <c r="C76" s="107">
        <v>1978</v>
      </c>
      <c r="D76" s="107" t="s">
        <v>21</v>
      </c>
      <c r="E76" s="107" t="s">
        <v>23</v>
      </c>
      <c r="F76" s="111">
        <v>9</v>
      </c>
      <c r="G76" s="111">
        <v>4</v>
      </c>
      <c r="H76" s="106">
        <v>9000.6</v>
      </c>
      <c r="I76" s="106">
        <v>46.44</v>
      </c>
      <c r="J76" s="106">
        <v>7023.68</v>
      </c>
      <c r="K76" s="104">
        <f t="shared" si="6"/>
        <v>14957400</v>
      </c>
      <c r="L76" s="106">
        <v>0</v>
      </c>
      <c r="M76" s="106">
        <v>0</v>
      </c>
      <c r="N76" s="106">
        <v>0</v>
      </c>
      <c r="O76" s="104">
        <v>14957400</v>
      </c>
      <c r="P76" s="114">
        <f t="shared" si="5"/>
        <v>1661.8225451636556</v>
      </c>
      <c r="Q76" s="114">
        <v>9673</v>
      </c>
      <c r="R76" s="103" t="s">
        <v>42</v>
      </c>
    </row>
    <row r="77" spans="1:19" ht="24.95" customHeight="1">
      <c r="A77" s="128" t="s">
        <v>1284</v>
      </c>
      <c r="B77" s="99" t="s">
        <v>88</v>
      </c>
      <c r="C77" s="107">
        <v>1987</v>
      </c>
      <c r="D77" s="107" t="s">
        <v>21</v>
      </c>
      <c r="E77" s="107" t="s">
        <v>20</v>
      </c>
      <c r="F77" s="111">
        <v>5</v>
      </c>
      <c r="G77" s="111">
        <v>6</v>
      </c>
      <c r="H77" s="106">
        <v>5758.2</v>
      </c>
      <c r="I77" s="106">
        <v>0</v>
      </c>
      <c r="J77" s="106">
        <v>4016.4</v>
      </c>
      <c r="K77" s="104">
        <f t="shared" si="6"/>
        <v>18368648.600000001</v>
      </c>
      <c r="L77" s="106">
        <v>0</v>
      </c>
      <c r="M77" s="106">
        <v>0</v>
      </c>
      <c r="N77" s="106">
        <v>0</v>
      </c>
      <c r="O77" s="104">
        <v>18368648.600000001</v>
      </c>
      <c r="P77" s="114">
        <f t="shared" si="5"/>
        <v>3189.9983675454137</v>
      </c>
      <c r="Q77" s="114">
        <v>9673</v>
      </c>
      <c r="R77" s="103" t="s">
        <v>42</v>
      </c>
    </row>
    <row r="78" spans="1:19" ht="30" customHeight="1">
      <c r="A78" s="196" t="s">
        <v>1107</v>
      </c>
      <c r="B78" s="196"/>
      <c r="C78" s="196"/>
      <c r="D78" s="196"/>
      <c r="E78" s="196"/>
      <c r="F78" s="196"/>
      <c r="G78" s="196"/>
      <c r="H78" s="196"/>
      <c r="I78" s="196"/>
      <c r="J78" s="196"/>
      <c r="K78" s="196"/>
      <c r="L78" s="196"/>
      <c r="M78" s="196"/>
      <c r="N78" s="196"/>
      <c r="O78" s="196"/>
      <c r="P78" s="196"/>
      <c r="Q78" s="196"/>
      <c r="R78" s="196"/>
    </row>
    <row r="79" spans="1:19" ht="39.75" customHeight="1">
      <c r="A79" s="193" t="s">
        <v>995</v>
      </c>
      <c r="B79" s="193"/>
      <c r="C79" s="89" t="s">
        <v>22</v>
      </c>
      <c r="D79" s="89" t="s">
        <v>22</v>
      </c>
      <c r="E79" s="89" t="s">
        <v>22</v>
      </c>
      <c r="F79" s="55" t="s">
        <v>22</v>
      </c>
      <c r="G79" s="55" t="s">
        <v>22</v>
      </c>
      <c r="H79" s="56">
        <f t="shared" ref="H79:N79" si="7">SUM(H80)</f>
        <v>641.9</v>
      </c>
      <c r="I79" s="56">
        <f t="shared" si="7"/>
        <v>0</v>
      </c>
      <c r="J79" s="56">
        <f t="shared" si="7"/>
        <v>605.20000000000005</v>
      </c>
      <c r="K79" s="56">
        <f t="shared" si="7"/>
        <v>2310609.41</v>
      </c>
      <c r="L79" s="56">
        <f t="shared" si="7"/>
        <v>0</v>
      </c>
      <c r="M79" s="56">
        <f t="shared" si="7"/>
        <v>0</v>
      </c>
      <c r="N79" s="56">
        <f t="shared" si="7"/>
        <v>0</v>
      </c>
      <c r="O79" s="56">
        <f>SUM(O80)</f>
        <v>2310609.41</v>
      </c>
      <c r="P79" s="51">
        <f>K79/H79</f>
        <v>3599.6407695902794</v>
      </c>
      <c r="Q79" s="57" t="s">
        <v>22</v>
      </c>
      <c r="R79" s="58" t="s">
        <v>22</v>
      </c>
      <c r="S79" s="16">
        <f>O79</f>
        <v>2310609.41</v>
      </c>
    </row>
    <row r="80" spans="1:19" ht="24.95" customHeight="1">
      <c r="A80" s="128" t="s">
        <v>1285</v>
      </c>
      <c r="B80" s="99" t="s">
        <v>91</v>
      </c>
      <c r="C80" s="107">
        <v>1960</v>
      </c>
      <c r="D80" s="107" t="s">
        <v>21</v>
      </c>
      <c r="E80" s="107" t="s">
        <v>20</v>
      </c>
      <c r="F80" s="111">
        <v>2</v>
      </c>
      <c r="G80" s="111">
        <v>2</v>
      </c>
      <c r="H80" s="106">
        <v>641.9</v>
      </c>
      <c r="I80" s="106">
        <v>0</v>
      </c>
      <c r="J80" s="106">
        <v>605.20000000000005</v>
      </c>
      <c r="K80" s="104">
        <f>SUM(L80:O80)</f>
        <v>2310609.41</v>
      </c>
      <c r="L80" s="106">
        <v>0</v>
      </c>
      <c r="M80" s="106">
        <v>0</v>
      </c>
      <c r="N80" s="106">
        <v>0</v>
      </c>
      <c r="O80" s="104">
        <v>2310609.41</v>
      </c>
      <c r="P80" s="114">
        <f>K80/H80</f>
        <v>3599.6407695902794</v>
      </c>
      <c r="Q80" s="114">
        <v>9673</v>
      </c>
      <c r="R80" s="103" t="s">
        <v>41</v>
      </c>
    </row>
    <row r="81" spans="1:21" ht="30" customHeight="1">
      <c r="A81" s="196" t="s">
        <v>1108</v>
      </c>
      <c r="B81" s="196"/>
      <c r="C81" s="196"/>
      <c r="D81" s="196"/>
      <c r="E81" s="196"/>
      <c r="F81" s="196"/>
      <c r="G81" s="196"/>
      <c r="H81" s="196"/>
      <c r="I81" s="196"/>
      <c r="J81" s="196"/>
      <c r="K81" s="196"/>
      <c r="L81" s="196"/>
      <c r="M81" s="196"/>
      <c r="N81" s="196"/>
      <c r="O81" s="196"/>
      <c r="P81" s="196"/>
      <c r="Q81" s="196"/>
      <c r="R81" s="196"/>
    </row>
    <row r="82" spans="1:21" ht="41.25" customHeight="1">
      <c r="A82" s="193" t="s">
        <v>1036</v>
      </c>
      <c r="B82" s="193"/>
      <c r="C82" s="89" t="s">
        <v>22</v>
      </c>
      <c r="D82" s="89" t="s">
        <v>22</v>
      </c>
      <c r="E82" s="89" t="s">
        <v>22</v>
      </c>
      <c r="F82" s="55" t="s">
        <v>22</v>
      </c>
      <c r="G82" s="55" t="s">
        <v>22</v>
      </c>
      <c r="H82" s="56">
        <f t="shared" ref="H82:N82" si="8">SUM(H83)</f>
        <v>4994.5</v>
      </c>
      <c r="I82" s="56">
        <f t="shared" si="8"/>
        <v>400</v>
      </c>
      <c r="J82" s="56">
        <f t="shared" si="8"/>
        <v>4532.2</v>
      </c>
      <c r="K82" s="56">
        <f t="shared" si="8"/>
        <v>3798369.6</v>
      </c>
      <c r="L82" s="56">
        <f t="shared" si="8"/>
        <v>0</v>
      </c>
      <c r="M82" s="56">
        <f t="shared" si="8"/>
        <v>0</v>
      </c>
      <c r="N82" s="56">
        <f t="shared" si="8"/>
        <v>0</v>
      </c>
      <c r="O82" s="56">
        <f>SUM(O83)</f>
        <v>3798369.6</v>
      </c>
      <c r="P82" s="51">
        <f>K82/H82</f>
        <v>760.51048152968269</v>
      </c>
      <c r="Q82" s="57" t="s">
        <v>22</v>
      </c>
      <c r="R82" s="58" t="s">
        <v>22</v>
      </c>
      <c r="S82" s="16">
        <f>O82</f>
        <v>3798369.6</v>
      </c>
    </row>
    <row r="83" spans="1:21" ht="24.95" customHeight="1">
      <c r="A83" s="128" t="s">
        <v>1286</v>
      </c>
      <c r="B83" s="99" t="s">
        <v>1037</v>
      </c>
      <c r="C83" s="107">
        <v>1971</v>
      </c>
      <c r="D83" s="107">
        <v>2009</v>
      </c>
      <c r="E83" s="92" t="s">
        <v>20</v>
      </c>
      <c r="F83" s="111">
        <v>5</v>
      </c>
      <c r="G83" s="111">
        <v>6</v>
      </c>
      <c r="H83" s="106">
        <v>4994.5</v>
      </c>
      <c r="I83" s="106">
        <v>400</v>
      </c>
      <c r="J83" s="106">
        <v>4532.2</v>
      </c>
      <c r="K83" s="104">
        <f>SUM(L83:O83)</f>
        <v>3798369.6</v>
      </c>
      <c r="L83" s="106">
        <v>0</v>
      </c>
      <c r="M83" s="106">
        <v>0</v>
      </c>
      <c r="N83" s="106">
        <v>0</v>
      </c>
      <c r="O83" s="104">
        <v>3798369.6</v>
      </c>
      <c r="P83" s="114">
        <f>K83/H83</f>
        <v>760.51048152968269</v>
      </c>
      <c r="Q83" s="114">
        <v>9673</v>
      </c>
      <c r="R83" s="103" t="s">
        <v>41</v>
      </c>
    </row>
    <row r="84" spans="1:21" ht="30" customHeight="1">
      <c r="A84" s="196" t="s">
        <v>1109</v>
      </c>
      <c r="B84" s="196"/>
      <c r="C84" s="196"/>
      <c r="D84" s="196"/>
      <c r="E84" s="196"/>
      <c r="F84" s="196"/>
      <c r="G84" s="196"/>
      <c r="H84" s="196"/>
      <c r="I84" s="196"/>
      <c r="J84" s="196"/>
      <c r="K84" s="196"/>
      <c r="L84" s="196"/>
      <c r="M84" s="196"/>
      <c r="N84" s="196"/>
      <c r="O84" s="196"/>
      <c r="P84" s="196"/>
      <c r="Q84" s="196"/>
      <c r="R84" s="196"/>
    </row>
    <row r="85" spans="1:21" ht="37.5" customHeight="1">
      <c r="A85" s="193" t="s">
        <v>867</v>
      </c>
      <c r="B85" s="193"/>
      <c r="C85" s="89" t="s">
        <v>22</v>
      </c>
      <c r="D85" s="89" t="s">
        <v>22</v>
      </c>
      <c r="E85" s="89" t="s">
        <v>22</v>
      </c>
      <c r="F85" s="55" t="s">
        <v>22</v>
      </c>
      <c r="G85" s="55" t="s">
        <v>22</v>
      </c>
      <c r="H85" s="56">
        <f>SUM(H86)</f>
        <v>395</v>
      </c>
      <c r="I85" s="56">
        <f>SUM(I86)</f>
        <v>97.2</v>
      </c>
      <c r="J85" s="56">
        <f>SUM(J86)</f>
        <v>267.8</v>
      </c>
      <c r="K85" s="56">
        <f t="shared" ref="K85:N85" si="9">SUM(K87)</f>
        <v>1963500</v>
      </c>
      <c r="L85" s="56">
        <f t="shared" si="9"/>
        <v>0</v>
      </c>
      <c r="M85" s="56">
        <f t="shared" si="9"/>
        <v>0</v>
      </c>
      <c r="N85" s="56">
        <f t="shared" si="9"/>
        <v>0</v>
      </c>
      <c r="O85" s="56">
        <f>SUM(O87)</f>
        <v>1963500</v>
      </c>
      <c r="P85" s="51">
        <f>K85/H85</f>
        <v>4970.8860759493673</v>
      </c>
      <c r="Q85" s="57" t="s">
        <v>22</v>
      </c>
      <c r="R85" s="58" t="s">
        <v>22</v>
      </c>
    </row>
    <row r="86" spans="1:21" ht="24.95" customHeight="1">
      <c r="A86" s="147" t="s">
        <v>1287</v>
      </c>
      <c r="B86" s="145" t="s">
        <v>90</v>
      </c>
      <c r="C86" s="143">
        <v>1956</v>
      </c>
      <c r="D86" s="143" t="s">
        <v>21</v>
      </c>
      <c r="E86" s="149" t="s">
        <v>92</v>
      </c>
      <c r="F86" s="141">
        <v>2</v>
      </c>
      <c r="G86" s="141">
        <v>2</v>
      </c>
      <c r="H86" s="139">
        <v>395</v>
      </c>
      <c r="I86" s="139">
        <v>97.2</v>
      </c>
      <c r="J86" s="139">
        <v>267.8</v>
      </c>
      <c r="K86" s="106">
        <f>SUM(L86:O86)</f>
        <v>300000</v>
      </c>
      <c r="L86" s="106">
        <v>0</v>
      </c>
      <c r="M86" s="106">
        <v>0</v>
      </c>
      <c r="N86" s="106">
        <v>0</v>
      </c>
      <c r="O86" s="106">
        <v>300000</v>
      </c>
      <c r="P86" s="114">
        <f>K86/H86</f>
        <v>759.49367088607596</v>
      </c>
      <c r="Q86" s="114">
        <v>9673</v>
      </c>
      <c r="R86" s="103" t="s">
        <v>42</v>
      </c>
    </row>
    <row r="87" spans="1:21" ht="24.95" customHeight="1">
      <c r="A87" s="148"/>
      <c r="B87" s="146"/>
      <c r="C87" s="144"/>
      <c r="D87" s="144"/>
      <c r="E87" s="150"/>
      <c r="F87" s="142"/>
      <c r="G87" s="142"/>
      <c r="H87" s="140"/>
      <c r="I87" s="140"/>
      <c r="J87" s="140"/>
      <c r="K87" s="104">
        <f>SUM(L87:O87)</f>
        <v>1963500</v>
      </c>
      <c r="L87" s="106">
        <v>0</v>
      </c>
      <c r="M87" s="106">
        <v>0</v>
      </c>
      <c r="N87" s="106">
        <v>0</v>
      </c>
      <c r="O87" s="104">
        <v>1963500</v>
      </c>
      <c r="P87" s="114">
        <f>K87/H86</f>
        <v>4970.8860759493673</v>
      </c>
      <c r="Q87" s="114">
        <v>9673</v>
      </c>
      <c r="R87" s="103" t="s">
        <v>43</v>
      </c>
    </row>
    <row r="88" spans="1:21" ht="30" customHeight="1">
      <c r="A88" s="196" t="s">
        <v>1110</v>
      </c>
      <c r="B88" s="196"/>
      <c r="C88" s="196"/>
      <c r="D88" s="196"/>
      <c r="E88" s="196"/>
      <c r="F88" s="196"/>
      <c r="G88" s="196"/>
      <c r="H88" s="196"/>
      <c r="I88" s="196"/>
      <c r="J88" s="196"/>
      <c r="K88" s="196"/>
      <c r="L88" s="196"/>
      <c r="M88" s="196"/>
      <c r="N88" s="196"/>
      <c r="O88" s="196"/>
      <c r="P88" s="196"/>
      <c r="Q88" s="196"/>
      <c r="R88" s="196"/>
    </row>
    <row r="89" spans="1:21" ht="33.75" customHeight="1">
      <c r="A89" s="193" t="s">
        <v>868</v>
      </c>
      <c r="B89" s="193"/>
      <c r="C89" s="89" t="s">
        <v>22</v>
      </c>
      <c r="D89" s="89" t="s">
        <v>22</v>
      </c>
      <c r="E89" s="89" t="s">
        <v>22</v>
      </c>
      <c r="F89" s="55" t="s">
        <v>22</v>
      </c>
      <c r="G89" s="55" t="s">
        <v>22</v>
      </c>
      <c r="H89" s="56">
        <f t="shared" ref="H89:N89" si="10">SUM(H90:H91)</f>
        <v>837.44</v>
      </c>
      <c r="I89" s="56">
        <f t="shared" si="10"/>
        <v>103.99</v>
      </c>
      <c r="J89" s="56">
        <f t="shared" si="10"/>
        <v>733.45</v>
      </c>
      <c r="K89" s="56">
        <f t="shared" si="10"/>
        <v>6794924</v>
      </c>
      <c r="L89" s="56">
        <f t="shared" si="10"/>
        <v>0</v>
      </c>
      <c r="M89" s="56">
        <f t="shared" si="10"/>
        <v>0</v>
      </c>
      <c r="N89" s="56">
        <f t="shared" si="10"/>
        <v>0</v>
      </c>
      <c r="O89" s="56">
        <f>SUM(O90:O91)</f>
        <v>6794924</v>
      </c>
      <c r="P89" s="51">
        <f>K89/H89</f>
        <v>8113.9233855559796</v>
      </c>
      <c r="Q89" s="57" t="s">
        <v>22</v>
      </c>
      <c r="R89" s="58" t="s">
        <v>22</v>
      </c>
    </row>
    <row r="90" spans="1:21" ht="24.75" customHeight="1">
      <c r="A90" s="128" t="s">
        <v>1288</v>
      </c>
      <c r="B90" s="99" t="s">
        <v>89</v>
      </c>
      <c r="C90" s="107">
        <v>1961</v>
      </c>
      <c r="D90" s="107" t="s">
        <v>21</v>
      </c>
      <c r="E90" s="107" t="s">
        <v>20</v>
      </c>
      <c r="F90" s="111">
        <v>2</v>
      </c>
      <c r="G90" s="111">
        <v>2</v>
      </c>
      <c r="H90" s="106">
        <v>305.85000000000002</v>
      </c>
      <c r="I90" s="106">
        <v>21.24</v>
      </c>
      <c r="J90" s="106">
        <v>284.61</v>
      </c>
      <c r="K90" s="104">
        <f>SUM(L90:O90)</f>
        <v>1890047.5</v>
      </c>
      <c r="L90" s="106">
        <v>0</v>
      </c>
      <c r="M90" s="106">
        <v>0</v>
      </c>
      <c r="N90" s="106">
        <v>0</v>
      </c>
      <c r="O90" s="104">
        <v>1890047.5</v>
      </c>
      <c r="P90" s="114">
        <f>K90/H90</f>
        <v>6179.6550596697725</v>
      </c>
      <c r="Q90" s="114">
        <v>9673</v>
      </c>
      <c r="R90" s="103" t="s">
        <v>43</v>
      </c>
    </row>
    <row r="91" spans="1:21" ht="24.95" customHeight="1">
      <c r="A91" s="128" t="s">
        <v>1289</v>
      </c>
      <c r="B91" s="99" t="s">
        <v>1045</v>
      </c>
      <c r="C91" s="107">
        <v>1964</v>
      </c>
      <c r="D91" s="107" t="s">
        <v>21</v>
      </c>
      <c r="E91" s="107" t="s">
        <v>20</v>
      </c>
      <c r="F91" s="111">
        <v>2</v>
      </c>
      <c r="G91" s="111">
        <v>1</v>
      </c>
      <c r="H91" s="106">
        <v>531.59</v>
      </c>
      <c r="I91" s="106">
        <v>82.75</v>
      </c>
      <c r="J91" s="106">
        <v>448.84</v>
      </c>
      <c r="K91" s="104">
        <f>SUM(L91:O91)</f>
        <v>4904876.5</v>
      </c>
      <c r="L91" s="106">
        <v>0</v>
      </c>
      <c r="M91" s="106">
        <v>0</v>
      </c>
      <c r="N91" s="106">
        <v>0</v>
      </c>
      <c r="O91" s="104">
        <v>4904876.5</v>
      </c>
      <c r="P91" s="114">
        <f>K91/H91</f>
        <v>9226.8035516093223</v>
      </c>
      <c r="Q91" s="114">
        <v>9673</v>
      </c>
      <c r="R91" s="103" t="s">
        <v>43</v>
      </c>
    </row>
    <row r="92" spans="1:21" ht="30" customHeight="1">
      <c r="A92" s="196" t="s">
        <v>1111</v>
      </c>
      <c r="B92" s="196"/>
      <c r="C92" s="196"/>
      <c r="D92" s="196"/>
      <c r="E92" s="196"/>
      <c r="F92" s="196"/>
      <c r="G92" s="196"/>
      <c r="H92" s="196"/>
      <c r="I92" s="196"/>
      <c r="J92" s="196"/>
      <c r="K92" s="196"/>
      <c r="L92" s="196"/>
      <c r="M92" s="196"/>
      <c r="N92" s="196"/>
      <c r="O92" s="196"/>
      <c r="P92" s="196"/>
      <c r="Q92" s="196"/>
      <c r="R92" s="196"/>
    </row>
    <row r="93" spans="1:21" ht="37.5" customHeight="1">
      <c r="A93" s="193" t="s">
        <v>101</v>
      </c>
      <c r="B93" s="193"/>
      <c r="C93" s="89" t="s">
        <v>22</v>
      </c>
      <c r="D93" s="89" t="s">
        <v>22</v>
      </c>
      <c r="E93" s="89" t="s">
        <v>22</v>
      </c>
      <c r="F93" s="55" t="s">
        <v>22</v>
      </c>
      <c r="G93" s="55" t="s">
        <v>22</v>
      </c>
      <c r="H93" s="56">
        <f t="shared" ref="H93:N93" si="11">SUM(H94:H100)</f>
        <v>9288.5499999999993</v>
      </c>
      <c r="I93" s="56">
        <f t="shared" si="11"/>
        <v>190.09</v>
      </c>
      <c r="J93" s="56">
        <f t="shared" si="11"/>
        <v>7534.51</v>
      </c>
      <c r="K93" s="56">
        <f t="shared" si="11"/>
        <v>24255740.789999999</v>
      </c>
      <c r="L93" s="56">
        <f t="shared" si="11"/>
        <v>0</v>
      </c>
      <c r="M93" s="56">
        <f t="shared" si="11"/>
        <v>0</v>
      </c>
      <c r="N93" s="56">
        <f t="shared" si="11"/>
        <v>0</v>
      </c>
      <c r="O93" s="56">
        <f>SUM(O94:O100)</f>
        <v>24255740.789999999</v>
      </c>
      <c r="P93" s="51">
        <f>K93/H93</f>
        <v>2611.3592315269875</v>
      </c>
      <c r="Q93" s="57" t="s">
        <v>22</v>
      </c>
      <c r="R93" s="58" t="s">
        <v>22</v>
      </c>
    </row>
    <row r="94" spans="1:21" ht="24.95" customHeight="1">
      <c r="A94" s="194" t="s">
        <v>1290</v>
      </c>
      <c r="B94" s="190" t="s">
        <v>1006</v>
      </c>
      <c r="C94" s="174">
        <v>1988</v>
      </c>
      <c r="D94" s="174" t="s">
        <v>21</v>
      </c>
      <c r="E94" s="174" t="s">
        <v>23</v>
      </c>
      <c r="F94" s="175">
        <v>9</v>
      </c>
      <c r="G94" s="175">
        <v>2</v>
      </c>
      <c r="H94" s="201">
        <v>4727.7</v>
      </c>
      <c r="I94" s="201">
        <v>15.82</v>
      </c>
      <c r="J94" s="201">
        <v>3926.19</v>
      </c>
      <c r="K94" s="104">
        <f t="shared" ref="K94:K100" si="12">SUM(L94:O94)</f>
        <v>300000</v>
      </c>
      <c r="L94" s="106">
        <v>0</v>
      </c>
      <c r="M94" s="106">
        <v>0</v>
      </c>
      <c r="N94" s="106">
        <v>0</v>
      </c>
      <c r="O94" s="106">
        <v>300000</v>
      </c>
      <c r="P94" s="114">
        <f>K94/H94</f>
        <v>63.455803033187387</v>
      </c>
      <c r="Q94" s="114">
        <v>9673</v>
      </c>
      <c r="R94" s="60" t="s">
        <v>42</v>
      </c>
      <c r="S94" s="1"/>
      <c r="T94" s="1"/>
      <c r="U94" s="1"/>
    </row>
    <row r="95" spans="1:21" ht="24.95" customHeight="1">
      <c r="A95" s="194"/>
      <c r="B95" s="190"/>
      <c r="C95" s="174"/>
      <c r="D95" s="174"/>
      <c r="E95" s="174"/>
      <c r="F95" s="175"/>
      <c r="G95" s="175"/>
      <c r="H95" s="201"/>
      <c r="I95" s="201"/>
      <c r="J95" s="201"/>
      <c r="K95" s="104">
        <f t="shared" si="12"/>
        <v>9414570</v>
      </c>
      <c r="L95" s="106">
        <v>0</v>
      </c>
      <c r="M95" s="106">
        <v>0</v>
      </c>
      <c r="N95" s="106">
        <v>0</v>
      </c>
      <c r="O95" s="106">
        <v>9414570</v>
      </c>
      <c r="P95" s="114">
        <f>K95/H94</f>
        <v>1991.3636652071832</v>
      </c>
      <c r="Q95" s="114">
        <v>9673</v>
      </c>
      <c r="R95" s="60" t="s">
        <v>43</v>
      </c>
      <c r="S95" s="1"/>
      <c r="T95" s="1"/>
      <c r="U95" s="1"/>
    </row>
    <row r="96" spans="1:21" ht="24.95" customHeight="1">
      <c r="A96" s="128" t="s">
        <v>1291</v>
      </c>
      <c r="B96" s="99" t="s">
        <v>93</v>
      </c>
      <c r="C96" s="107">
        <v>1957</v>
      </c>
      <c r="D96" s="107">
        <v>2013</v>
      </c>
      <c r="E96" s="107" t="s">
        <v>20</v>
      </c>
      <c r="F96" s="111">
        <v>2</v>
      </c>
      <c r="G96" s="111">
        <v>2</v>
      </c>
      <c r="H96" s="106">
        <v>580.45000000000005</v>
      </c>
      <c r="I96" s="106">
        <v>73.67</v>
      </c>
      <c r="J96" s="106">
        <v>506.78</v>
      </c>
      <c r="K96" s="104">
        <f t="shared" si="12"/>
        <v>3658325</v>
      </c>
      <c r="L96" s="106">
        <v>0</v>
      </c>
      <c r="M96" s="106">
        <v>0</v>
      </c>
      <c r="N96" s="106">
        <v>0</v>
      </c>
      <c r="O96" s="104">
        <v>3658325</v>
      </c>
      <c r="P96" s="114">
        <f t="shared" ref="P96:P100" si="13">K96/H96</f>
        <v>6302.5669738995603</v>
      </c>
      <c r="Q96" s="114">
        <v>9673</v>
      </c>
      <c r="R96" s="103" t="s">
        <v>43</v>
      </c>
    </row>
    <row r="97" spans="1:19" ht="24.95" customHeight="1">
      <c r="A97" s="128" t="s">
        <v>1292</v>
      </c>
      <c r="B97" s="99" t="s">
        <v>94</v>
      </c>
      <c r="C97" s="107">
        <v>1960</v>
      </c>
      <c r="D97" s="107" t="s">
        <v>21</v>
      </c>
      <c r="E97" s="107" t="s">
        <v>20</v>
      </c>
      <c r="F97" s="111">
        <v>2</v>
      </c>
      <c r="G97" s="111">
        <v>1</v>
      </c>
      <c r="H97" s="106">
        <v>286.10000000000002</v>
      </c>
      <c r="I97" s="106">
        <v>100.6</v>
      </c>
      <c r="J97" s="106">
        <v>185.5</v>
      </c>
      <c r="K97" s="104">
        <f t="shared" si="12"/>
        <v>1334845.79</v>
      </c>
      <c r="L97" s="106">
        <v>0</v>
      </c>
      <c r="M97" s="106">
        <v>0</v>
      </c>
      <c r="N97" s="106">
        <v>0</v>
      </c>
      <c r="O97" s="104">
        <v>1334845.79</v>
      </c>
      <c r="P97" s="114">
        <f t="shared" si="13"/>
        <v>4665.6616218105555</v>
      </c>
      <c r="Q97" s="114">
        <v>9673</v>
      </c>
      <c r="R97" s="103" t="s">
        <v>41</v>
      </c>
      <c r="S97" s="16">
        <f>O97</f>
        <v>1334845.79</v>
      </c>
    </row>
    <row r="98" spans="1:19" ht="24.95" customHeight="1">
      <c r="A98" s="128" t="s">
        <v>1293</v>
      </c>
      <c r="B98" s="99" t="s">
        <v>1007</v>
      </c>
      <c r="C98" s="107">
        <v>1980</v>
      </c>
      <c r="D98" s="107">
        <v>2004</v>
      </c>
      <c r="E98" s="107" t="s">
        <v>20</v>
      </c>
      <c r="F98" s="111">
        <v>4</v>
      </c>
      <c r="G98" s="111">
        <v>2</v>
      </c>
      <c r="H98" s="106">
        <v>2049.5</v>
      </c>
      <c r="I98" s="106">
        <v>0</v>
      </c>
      <c r="J98" s="106">
        <v>1749.8</v>
      </c>
      <c r="K98" s="104">
        <f t="shared" si="12"/>
        <v>4565000</v>
      </c>
      <c r="L98" s="106">
        <v>0</v>
      </c>
      <c r="M98" s="106">
        <v>0</v>
      </c>
      <c r="N98" s="106">
        <v>0</v>
      </c>
      <c r="O98" s="104">
        <v>4565000</v>
      </c>
      <c r="P98" s="114">
        <f t="shared" si="13"/>
        <v>2227.3725298853378</v>
      </c>
      <c r="Q98" s="114">
        <v>9673</v>
      </c>
      <c r="R98" s="103" t="s">
        <v>42</v>
      </c>
    </row>
    <row r="99" spans="1:19" ht="24.95" customHeight="1">
      <c r="A99" s="128" t="s">
        <v>1294</v>
      </c>
      <c r="B99" s="99" t="s">
        <v>1034</v>
      </c>
      <c r="C99" s="107">
        <v>1993</v>
      </c>
      <c r="D99" s="107" t="s">
        <v>21</v>
      </c>
      <c r="E99" s="107" t="s">
        <v>1035</v>
      </c>
      <c r="F99" s="111">
        <v>3</v>
      </c>
      <c r="G99" s="111">
        <v>2</v>
      </c>
      <c r="H99" s="106">
        <v>819</v>
      </c>
      <c r="I99" s="106">
        <v>0</v>
      </c>
      <c r="J99" s="106">
        <v>439.3</v>
      </c>
      <c r="K99" s="104">
        <f t="shared" si="12"/>
        <v>2343000</v>
      </c>
      <c r="L99" s="106">
        <v>0</v>
      </c>
      <c r="M99" s="106">
        <v>0</v>
      </c>
      <c r="N99" s="106">
        <v>0</v>
      </c>
      <c r="O99" s="104">
        <v>2343000</v>
      </c>
      <c r="P99" s="114">
        <f t="shared" si="13"/>
        <v>2860.8058608058609</v>
      </c>
      <c r="Q99" s="114">
        <v>9673</v>
      </c>
      <c r="R99" s="103" t="s">
        <v>43</v>
      </c>
    </row>
    <row r="100" spans="1:19" ht="24.95" customHeight="1">
      <c r="A100" s="128" t="s">
        <v>1295</v>
      </c>
      <c r="B100" s="99" t="s">
        <v>1008</v>
      </c>
      <c r="C100" s="107">
        <v>1965</v>
      </c>
      <c r="D100" s="107" t="s">
        <v>21</v>
      </c>
      <c r="E100" s="107" t="s">
        <v>20</v>
      </c>
      <c r="F100" s="111">
        <v>3</v>
      </c>
      <c r="G100" s="111">
        <v>3</v>
      </c>
      <c r="H100" s="106">
        <v>825.8</v>
      </c>
      <c r="I100" s="106">
        <v>0</v>
      </c>
      <c r="J100" s="106">
        <v>726.94</v>
      </c>
      <c r="K100" s="104">
        <f t="shared" si="12"/>
        <v>2640000</v>
      </c>
      <c r="L100" s="106">
        <v>0</v>
      </c>
      <c r="M100" s="106">
        <v>0</v>
      </c>
      <c r="N100" s="106">
        <v>0</v>
      </c>
      <c r="O100" s="104">
        <v>2640000</v>
      </c>
      <c r="P100" s="114">
        <f t="shared" si="13"/>
        <v>3196.8999757810611</v>
      </c>
      <c r="Q100" s="114">
        <v>9673</v>
      </c>
      <c r="R100" s="103" t="s">
        <v>42</v>
      </c>
    </row>
    <row r="101" spans="1:19" ht="45" customHeight="1">
      <c r="A101" s="196" t="s">
        <v>1112</v>
      </c>
      <c r="B101" s="196"/>
      <c r="C101" s="196"/>
      <c r="D101" s="196"/>
      <c r="E101" s="196"/>
      <c r="F101" s="196"/>
      <c r="G101" s="196"/>
      <c r="H101" s="196"/>
      <c r="I101" s="196"/>
      <c r="J101" s="196"/>
      <c r="K101" s="196"/>
      <c r="L101" s="196"/>
      <c r="M101" s="196"/>
      <c r="N101" s="196"/>
      <c r="O101" s="196"/>
      <c r="P101" s="196"/>
      <c r="Q101" s="196"/>
      <c r="R101" s="196"/>
    </row>
    <row r="102" spans="1:19" ht="45" customHeight="1">
      <c r="A102" s="193" t="s">
        <v>1100</v>
      </c>
      <c r="B102" s="193"/>
      <c r="C102" s="87" t="s">
        <v>22</v>
      </c>
      <c r="D102" s="87" t="s">
        <v>22</v>
      </c>
      <c r="E102" s="87" t="s">
        <v>22</v>
      </c>
      <c r="F102" s="50" t="s">
        <v>22</v>
      </c>
      <c r="G102" s="50" t="s">
        <v>22</v>
      </c>
      <c r="H102" s="56">
        <f t="shared" ref="H102:N102" si="14">SUM(H103)</f>
        <v>562.1</v>
      </c>
      <c r="I102" s="56">
        <f t="shared" si="14"/>
        <v>490.43</v>
      </c>
      <c r="J102" s="56">
        <f t="shared" si="14"/>
        <v>490.43</v>
      </c>
      <c r="K102" s="56">
        <f t="shared" si="14"/>
        <v>2051640.0000000002</v>
      </c>
      <c r="L102" s="56">
        <f t="shared" si="14"/>
        <v>0</v>
      </c>
      <c r="M102" s="56">
        <f t="shared" si="14"/>
        <v>0</v>
      </c>
      <c r="N102" s="56">
        <f t="shared" si="14"/>
        <v>0</v>
      </c>
      <c r="O102" s="56">
        <f>SUM(O103)</f>
        <v>2051640.0000000002</v>
      </c>
      <c r="P102" s="51">
        <f>K102/H102</f>
        <v>3649.9555239281271</v>
      </c>
      <c r="Q102" s="57" t="s">
        <v>22</v>
      </c>
      <c r="R102" s="61" t="s">
        <v>22</v>
      </c>
    </row>
    <row r="103" spans="1:19" ht="24.95" customHeight="1">
      <c r="A103" s="128" t="s">
        <v>1296</v>
      </c>
      <c r="B103" s="99" t="s">
        <v>1099</v>
      </c>
      <c r="C103" s="92">
        <v>1981</v>
      </c>
      <c r="D103" s="107" t="s">
        <v>21</v>
      </c>
      <c r="E103" s="107" t="s">
        <v>23</v>
      </c>
      <c r="F103" s="111">
        <v>2</v>
      </c>
      <c r="G103" s="111">
        <v>2</v>
      </c>
      <c r="H103" s="114">
        <v>562.1</v>
      </c>
      <c r="I103" s="114">
        <v>490.43</v>
      </c>
      <c r="J103" s="114">
        <v>490.43</v>
      </c>
      <c r="K103" s="104">
        <f>SUM(L103:O103)</f>
        <v>2051640.0000000002</v>
      </c>
      <c r="L103" s="106">
        <v>0</v>
      </c>
      <c r="M103" s="106">
        <v>0</v>
      </c>
      <c r="N103" s="106">
        <v>0</v>
      </c>
      <c r="O103" s="104">
        <f>'[1]Прод. прилож'!$C$321</f>
        <v>2051640.0000000002</v>
      </c>
      <c r="P103" s="114">
        <f>K103/[2]Прилож!H134</f>
        <v>3649.9555239281271</v>
      </c>
      <c r="Q103" s="114">
        <v>9673</v>
      </c>
      <c r="R103" s="60" t="s">
        <v>42</v>
      </c>
      <c r="S103" s="16"/>
    </row>
    <row r="104" spans="1:19" ht="45" customHeight="1">
      <c r="A104" s="196" t="s">
        <v>1177</v>
      </c>
      <c r="B104" s="196"/>
      <c r="C104" s="196"/>
      <c r="D104" s="196"/>
      <c r="E104" s="196"/>
      <c r="F104" s="196"/>
      <c r="G104" s="196"/>
      <c r="H104" s="196"/>
      <c r="I104" s="196"/>
      <c r="J104" s="196"/>
      <c r="K104" s="196"/>
      <c r="L104" s="196"/>
      <c r="M104" s="196"/>
      <c r="N104" s="196"/>
      <c r="O104" s="196"/>
      <c r="P104" s="196"/>
      <c r="Q104" s="196"/>
      <c r="R104" s="196"/>
    </row>
    <row r="105" spans="1:19" ht="45" customHeight="1">
      <c r="A105" s="193" t="s">
        <v>4</v>
      </c>
      <c r="B105" s="193"/>
      <c r="C105" s="89" t="s">
        <v>22</v>
      </c>
      <c r="D105" s="89" t="s">
        <v>22</v>
      </c>
      <c r="E105" s="89" t="s">
        <v>22</v>
      </c>
      <c r="F105" s="55" t="s">
        <v>22</v>
      </c>
      <c r="G105" s="55" t="s">
        <v>22</v>
      </c>
      <c r="H105" s="56">
        <f t="shared" ref="H105:N105" si="15">SUM(H106:H112)</f>
        <v>4115.5</v>
      </c>
      <c r="I105" s="56">
        <f t="shared" si="15"/>
        <v>359.34000000000003</v>
      </c>
      <c r="J105" s="56">
        <f t="shared" si="15"/>
        <v>3671.4599999999996</v>
      </c>
      <c r="K105" s="56">
        <f t="shared" si="15"/>
        <v>16549889.110000001</v>
      </c>
      <c r="L105" s="56">
        <f t="shared" si="15"/>
        <v>0</v>
      </c>
      <c r="M105" s="56">
        <f t="shared" si="15"/>
        <v>0</v>
      </c>
      <c r="N105" s="56">
        <f t="shared" si="15"/>
        <v>0</v>
      </c>
      <c r="O105" s="56">
        <f>SUM(O106:O112)</f>
        <v>16549889.110000001</v>
      </c>
      <c r="P105" s="51">
        <f>K105/H105</f>
        <v>4021.3556335803673</v>
      </c>
      <c r="Q105" s="57" t="s">
        <v>22</v>
      </c>
      <c r="R105" s="58" t="s">
        <v>22</v>
      </c>
    </row>
    <row r="106" spans="1:19" ht="24.95" customHeight="1">
      <c r="A106" s="128" t="s">
        <v>1297</v>
      </c>
      <c r="B106" s="99" t="s">
        <v>95</v>
      </c>
      <c r="C106" s="107">
        <v>1980</v>
      </c>
      <c r="D106" s="107" t="s">
        <v>21</v>
      </c>
      <c r="E106" s="107" t="s">
        <v>23</v>
      </c>
      <c r="F106" s="111">
        <v>2</v>
      </c>
      <c r="G106" s="111">
        <v>1</v>
      </c>
      <c r="H106" s="106">
        <v>915.3</v>
      </c>
      <c r="I106" s="106">
        <v>0</v>
      </c>
      <c r="J106" s="106">
        <v>915.3</v>
      </c>
      <c r="K106" s="104">
        <f t="shared" ref="K106:K112" si="16">SUM(L106:O106)</f>
        <v>923770</v>
      </c>
      <c r="L106" s="106">
        <v>0</v>
      </c>
      <c r="M106" s="106">
        <v>0</v>
      </c>
      <c r="N106" s="106">
        <v>0</v>
      </c>
      <c r="O106" s="104">
        <v>923770</v>
      </c>
      <c r="P106" s="114">
        <f t="shared" ref="P106:P112" si="17">K106/H106</f>
        <v>1009.2537965694308</v>
      </c>
      <c r="Q106" s="114">
        <v>9673</v>
      </c>
      <c r="R106" s="103" t="s">
        <v>43</v>
      </c>
    </row>
    <row r="107" spans="1:19" ht="24.95" customHeight="1">
      <c r="A107" s="128" t="s">
        <v>1298</v>
      </c>
      <c r="B107" s="99" t="s">
        <v>96</v>
      </c>
      <c r="C107" s="107">
        <v>1989</v>
      </c>
      <c r="D107" s="107" t="s">
        <v>21</v>
      </c>
      <c r="E107" s="107" t="s">
        <v>23</v>
      </c>
      <c r="F107" s="111">
        <v>2</v>
      </c>
      <c r="G107" s="111">
        <v>1</v>
      </c>
      <c r="H107" s="106">
        <v>613.29999999999995</v>
      </c>
      <c r="I107" s="106">
        <v>118.6</v>
      </c>
      <c r="J107" s="106">
        <v>494.7</v>
      </c>
      <c r="K107" s="104">
        <f t="shared" si="16"/>
        <v>1541255</v>
      </c>
      <c r="L107" s="106">
        <v>0</v>
      </c>
      <c r="M107" s="106">
        <v>0</v>
      </c>
      <c r="N107" s="106">
        <v>0</v>
      </c>
      <c r="O107" s="104">
        <v>1541255</v>
      </c>
      <c r="P107" s="114">
        <f t="shared" si="17"/>
        <v>2513.0523398010764</v>
      </c>
      <c r="Q107" s="114">
        <v>9673</v>
      </c>
      <c r="R107" s="103" t="s">
        <v>43</v>
      </c>
    </row>
    <row r="108" spans="1:19" ht="24.95" customHeight="1">
      <c r="A108" s="166" t="s">
        <v>1299</v>
      </c>
      <c r="B108" s="190" t="s">
        <v>97</v>
      </c>
      <c r="C108" s="174">
        <v>1972</v>
      </c>
      <c r="D108" s="174" t="s">
        <v>21</v>
      </c>
      <c r="E108" s="174" t="s">
        <v>20</v>
      </c>
      <c r="F108" s="175">
        <v>2</v>
      </c>
      <c r="G108" s="175">
        <v>2</v>
      </c>
      <c r="H108" s="201">
        <v>892</v>
      </c>
      <c r="I108" s="201">
        <v>67.2</v>
      </c>
      <c r="J108" s="201">
        <v>740.1</v>
      </c>
      <c r="K108" s="104">
        <f t="shared" si="16"/>
        <v>53254.81</v>
      </c>
      <c r="L108" s="106">
        <v>0</v>
      </c>
      <c r="M108" s="106">
        <v>0</v>
      </c>
      <c r="N108" s="106">
        <v>0</v>
      </c>
      <c r="O108" s="104">
        <v>53254.81</v>
      </c>
      <c r="P108" s="114">
        <f t="shared" si="17"/>
        <v>59.702701793721971</v>
      </c>
      <c r="Q108" s="114">
        <v>9673</v>
      </c>
      <c r="R108" s="103" t="s">
        <v>41</v>
      </c>
      <c r="S108" s="16">
        <f>O108+O110</f>
        <v>1938064.11</v>
      </c>
    </row>
    <row r="109" spans="1:19" ht="24.95" customHeight="1">
      <c r="A109" s="166"/>
      <c r="B109" s="190"/>
      <c r="C109" s="174"/>
      <c r="D109" s="174"/>
      <c r="E109" s="174"/>
      <c r="F109" s="175"/>
      <c r="G109" s="175"/>
      <c r="H109" s="201"/>
      <c r="I109" s="201"/>
      <c r="J109" s="201"/>
      <c r="K109" s="104">
        <f>SUM(L109:O109)</f>
        <v>6756800</v>
      </c>
      <c r="L109" s="106">
        <v>0</v>
      </c>
      <c r="M109" s="106">
        <v>0</v>
      </c>
      <c r="N109" s="106">
        <v>0</v>
      </c>
      <c r="O109" s="104">
        <v>6756800</v>
      </c>
      <c r="P109" s="114">
        <f>K109/H108</f>
        <v>7574.8878923766815</v>
      </c>
      <c r="Q109" s="114">
        <v>9673</v>
      </c>
      <c r="R109" s="103" t="s">
        <v>42</v>
      </c>
    </row>
    <row r="110" spans="1:19" ht="24.95" customHeight="1">
      <c r="A110" s="128" t="s">
        <v>1300</v>
      </c>
      <c r="B110" s="99" t="s">
        <v>98</v>
      </c>
      <c r="C110" s="107">
        <v>1969</v>
      </c>
      <c r="D110" s="107" t="s">
        <v>21</v>
      </c>
      <c r="E110" s="107" t="s">
        <v>20</v>
      </c>
      <c r="F110" s="111">
        <v>2</v>
      </c>
      <c r="G110" s="111">
        <v>1</v>
      </c>
      <c r="H110" s="106">
        <v>560.4</v>
      </c>
      <c r="I110" s="106">
        <v>49.2</v>
      </c>
      <c r="J110" s="106">
        <v>511.2</v>
      </c>
      <c r="K110" s="104">
        <f t="shared" si="16"/>
        <v>1884809.3</v>
      </c>
      <c r="L110" s="106">
        <v>0</v>
      </c>
      <c r="M110" s="106">
        <v>0</v>
      </c>
      <c r="N110" s="106">
        <v>0</v>
      </c>
      <c r="O110" s="104">
        <v>1884809.3</v>
      </c>
      <c r="P110" s="114">
        <f t="shared" si="17"/>
        <v>3363.3285153461816</v>
      </c>
      <c r="Q110" s="114">
        <v>9673</v>
      </c>
      <c r="R110" s="103" t="s">
        <v>41</v>
      </c>
    </row>
    <row r="111" spans="1:19" ht="24.95" customHeight="1">
      <c r="A111" s="128" t="s">
        <v>1301</v>
      </c>
      <c r="B111" s="99" t="s">
        <v>99</v>
      </c>
      <c r="C111" s="107">
        <v>1971</v>
      </c>
      <c r="D111" s="107" t="s">
        <v>21</v>
      </c>
      <c r="E111" s="107" t="s">
        <v>20</v>
      </c>
      <c r="F111" s="111">
        <v>2</v>
      </c>
      <c r="G111" s="111">
        <v>1</v>
      </c>
      <c r="H111" s="106">
        <v>570</v>
      </c>
      <c r="I111" s="106">
        <v>62</v>
      </c>
      <c r="J111" s="106">
        <v>508</v>
      </c>
      <c r="K111" s="104">
        <f t="shared" si="16"/>
        <v>2695000</v>
      </c>
      <c r="L111" s="106">
        <v>0</v>
      </c>
      <c r="M111" s="106">
        <v>0</v>
      </c>
      <c r="N111" s="106">
        <v>0</v>
      </c>
      <c r="O111" s="104">
        <v>2695000</v>
      </c>
      <c r="P111" s="114">
        <f t="shared" si="17"/>
        <v>4728.0701754385964</v>
      </c>
      <c r="Q111" s="114">
        <v>9673</v>
      </c>
      <c r="R111" s="103" t="s">
        <v>42</v>
      </c>
    </row>
    <row r="112" spans="1:19" ht="24.95" customHeight="1">
      <c r="A112" s="128" t="s">
        <v>1302</v>
      </c>
      <c r="B112" s="99" t="s">
        <v>100</v>
      </c>
      <c r="C112" s="107">
        <v>1970</v>
      </c>
      <c r="D112" s="107" t="s">
        <v>21</v>
      </c>
      <c r="E112" s="107" t="s">
        <v>20</v>
      </c>
      <c r="F112" s="111">
        <v>2</v>
      </c>
      <c r="G112" s="111">
        <v>1</v>
      </c>
      <c r="H112" s="106">
        <v>564.5</v>
      </c>
      <c r="I112" s="106">
        <v>62.34</v>
      </c>
      <c r="J112" s="106">
        <v>502.16</v>
      </c>
      <c r="K112" s="104">
        <f t="shared" si="16"/>
        <v>2695000</v>
      </c>
      <c r="L112" s="106">
        <v>0</v>
      </c>
      <c r="M112" s="106">
        <v>0</v>
      </c>
      <c r="N112" s="106">
        <v>0</v>
      </c>
      <c r="O112" s="104">
        <v>2695000</v>
      </c>
      <c r="P112" s="114">
        <f t="shared" si="17"/>
        <v>4774.1364038972542</v>
      </c>
      <c r="Q112" s="114">
        <v>9673</v>
      </c>
      <c r="R112" s="103" t="s">
        <v>42</v>
      </c>
    </row>
    <row r="113" spans="1:19" ht="30" customHeight="1">
      <c r="A113" s="196" t="s">
        <v>1178</v>
      </c>
      <c r="B113" s="196"/>
      <c r="C113" s="196"/>
      <c r="D113" s="196"/>
      <c r="E113" s="196"/>
      <c r="F113" s="196"/>
      <c r="G113" s="196"/>
      <c r="H113" s="196"/>
      <c r="I113" s="196"/>
      <c r="J113" s="196"/>
      <c r="K113" s="196"/>
      <c r="L113" s="196"/>
      <c r="M113" s="196"/>
      <c r="N113" s="196"/>
      <c r="O113" s="196"/>
      <c r="P113" s="196"/>
      <c r="Q113" s="196"/>
      <c r="R113" s="196"/>
    </row>
    <row r="114" spans="1:19" ht="45" customHeight="1">
      <c r="A114" s="193" t="s">
        <v>996</v>
      </c>
      <c r="B114" s="193"/>
      <c r="C114" s="89" t="s">
        <v>22</v>
      </c>
      <c r="D114" s="89" t="s">
        <v>22</v>
      </c>
      <c r="E114" s="89" t="s">
        <v>22</v>
      </c>
      <c r="F114" s="55" t="s">
        <v>22</v>
      </c>
      <c r="G114" s="55" t="s">
        <v>22</v>
      </c>
      <c r="H114" s="56">
        <f t="shared" ref="H114:N114" si="18">SUM(H115:H117)</f>
        <v>750</v>
      </c>
      <c r="I114" s="56">
        <f t="shared" si="18"/>
        <v>0</v>
      </c>
      <c r="J114" s="56">
        <f t="shared" si="18"/>
        <v>683.1</v>
      </c>
      <c r="K114" s="56">
        <f t="shared" si="18"/>
        <v>3556450</v>
      </c>
      <c r="L114" s="56">
        <f t="shared" si="18"/>
        <v>0</v>
      </c>
      <c r="M114" s="56">
        <f t="shared" si="18"/>
        <v>0</v>
      </c>
      <c r="N114" s="56">
        <f t="shared" si="18"/>
        <v>0</v>
      </c>
      <c r="O114" s="56">
        <f>SUM(O115:O117)</f>
        <v>3556450</v>
      </c>
      <c r="P114" s="51">
        <f>K114/H114</f>
        <v>4741.9333333333334</v>
      </c>
      <c r="Q114" s="57" t="s">
        <v>22</v>
      </c>
      <c r="R114" s="58" t="s">
        <v>22</v>
      </c>
    </row>
    <row r="115" spans="1:19" ht="24.95" customHeight="1">
      <c r="A115" s="128" t="s">
        <v>1303</v>
      </c>
      <c r="B115" s="122" t="s">
        <v>102</v>
      </c>
      <c r="C115" s="107">
        <v>1954</v>
      </c>
      <c r="D115" s="107" t="s">
        <v>21</v>
      </c>
      <c r="E115" s="107" t="s">
        <v>20</v>
      </c>
      <c r="F115" s="111">
        <v>2</v>
      </c>
      <c r="G115" s="111">
        <v>2</v>
      </c>
      <c r="H115" s="106">
        <v>204</v>
      </c>
      <c r="I115" s="106">
        <v>0</v>
      </c>
      <c r="J115" s="106">
        <v>204</v>
      </c>
      <c r="K115" s="104">
        <f>SUM(L115:O115)</f>
        <v>1015850</v>
      </c>
      <c r="L115" s="106">
        <v>0</v>
      </c>
      <c r="M115" s="106">
        <v>0</v>
      </c>
      <c r="N115" s="106">
        <v>0</v>
      </c>
      <c r="O115" s="104">
        <v>1015850</v>
      </c>
      <c r="P115" s="114">
        <f>K115/H115</f>
        <v>4979.6568627450979</v>
      </c>
      <c r="Q115" s="114">
        <v>9673</v>
      </c>
      <c r="R115" s="103" t="s">
        <v>43</v>
      </c>
    </row>
    <row r="116" spans="1:19" ht="24.95" customHeight="1">
      <c r="A116" s="128" t="s">
        <v>1304</v>
      </c>
      <c r="B116" s="122" t="s">
        <v>103</v>
      </c>
      <c r="C116" s="107">
        <v>1947</v>
      </c>
      <c r="D116" s="107" t="s">
        <v>21</v>
      </c>
      <c r="E116" s="107" t="s">
        <v>20</v>
      </c>
      <c r="F116" s="111">
        <v>2</v>
      </c>
      <c r="G116" s="111">
        <v>2</v>
      </c>
      <c r="H116" s="106">
        <v>210</v>
      </c>
      <c r="I116" s="106">
        <v>0</v>
      </c>
      <c r="J116" s="106">
        <v>210</v>
      </c>
      <c r="K116" s="104">
        <f>SUM(L116:O116)</f>
        <v>1045000</v>
      </c>
      <c r="L116" s="106">
        <v>0</v>
      </c>
      <c r="M116" s="106">
        <v>0</v>
      </c>
      <c r="N116" s="106">
        <v>0</v>
      </c>
      <c r="O116" s="104">
        <v>1045000</v>
      </c>
      <c r="P116" s="114">
        <f>K116/H116</f>
        <v>4976.1904761904761</v>
      </c>
      <c r="Q116" s="114">
        <v>9673</v>
      </c>
      <c r="R116" s="103" t="s">
        <v>43</v>
      </c>
    </row>
    <row r="117" spans="1:19" ht="24.95" customHeight="1">
      <c r="A117" s="128" t="s">
        <v>1305</v>
      </c>
      <c r="B117" s="122" t="s">
        <v>104</v>
      </c>
      <c r="C117" s="107">
        <v>1949</v>
      </c>
      <c r="D117" s="107">
        <v>2016</v>
      </c>
      <c r="E117" s="107" t="s">
        <v>20</v>
      </c>
      <c r="F117" s="111">
        <v>2</v>
      </c>
      <c r="G117" s="111">
        <v>1</v>
      </c>
      <c r="H117" s="106">
        <v>336</v>
      </c>
      <c r="I117" s="106">
        <v>0</v>
      </c>
      <c r="J117" s="106">
        <v>269.10000000000002</v>
      </c>
      <c r="K117" s="104">
        <f>SUM(L117:O117)</f>
        <v>1495600</v>
      </c>
      <c r="L117" s="106">
        <v>0</v>
      </c>
      <c r="M117" s="106">
        <v>0</v>
      </c>
      <c r="N117" s="106">
        <v>0</v>
      </c>
      <c r="O117" s="104">
        <v>1495600</v>
      </c>
      <c r="P117" s="114">
        <f>K117/H117</f>
        <v>4451.1904761904761</v>
      </c>
      <c r="Q117" s="114">
        <v>9673</v>
      </c>
      <c r="R117" s="103" t="s">
        <v>42</v>
      </c>
    </row>
    <row r="118" spans="1:19" ht="50.1" customHeight="1">
      <c r="A118" s="196" t="s">
        <v>1179</v>
      </c>
      <c r="B118" s="196"/>
      <c r="C118" s="196"/>
      <c r="D118" s="196"/>
      <c r="E118" s="196"/>
      <c r="F118" s="196"/>
      <c r="G118" s="196"/>
      <c r="H118" s="196"/>
      <c r="I118" s="196"/>
      <c r="J118" s="196"/>
      <c r="K118" s="196"/>
      <c r="L118" s="196"/>
      <c r="M118" s="196"/>
      <c r="N118" s="196"/>
      <c r="O118" s="196"/>
      <c r="P118" s="196"/>
      <c r="Q118" s="196"/>
      <c r="R118" s="196"/>
    </row>
    <row r="119" spans="1:19" ht="50.1" customHeight="1">
      <c r="A119" s="193" t="s">
        <v>993</v>
      </c>
      <c r="B119" s="193"/>
      <c r="C119" s="89" t="s">
        <v>22</v>
      </c>
      <c r="D119" s="89" t="s">
        <v>22</v>
      </c>
      <c r="E119" s="89" t="s">
        <v>22</v>
      </c>
      <c r="F119" s="55" t="s">
        <v>22</v>
      </c>
      <c r="G119" s="55" t="s">
        <v>22</v>
      </c>
      <c r="H119" s="56">
        <f t="shared" ref="H119:N119" si="19">SUM(H120:H127)</f>
        <v>5146.83</v>
      </c>
      <c r="I119" s="56">
        <f t="shared" si="19"/>
        <v>0</v>
      </c>
      <c r="J119" s="56">
        <f t="shared" si="19"/>
        <v>3778.0699999999997</v>
      </c>
      <c r="K119" s="56">
        <f t="shared" si="19"/>
        <v>22008493.579999998</v>
      </c>
      <c r="L119" s="56">
        <f t="shared" si="19"/>
        <v>0</v>
      </c>
      <c r="M119" s="56">
        <f t="shared" si="19"/>
        <v>0</v>
      </c>
      <c r="N119" s="56">
        <f t="shared" si="19"/>
        <v>0</v>
      </c>
      <c r="O119" s="56">
        <f>SUM(O120:O127)</f>
        <v>22008493.579999998</v>
      </c>
      <c r="P119" s="51">
        <f>K119/H119</f>
        <v>4276.1259998873093</v>
      </c>
      <c r="Q119" s="57" t="s">
        <v>22</v>
      </c>
      <c r="R119" s="58" t="s">
        <v>22</v>
      </c>
    </row>
    <row r="120" spans="1:19" ht="26.1" customHeight="1">
      <c r="A120" s="128" t="s">
        <v>1306</v>
      </c>
      <c r="B120" s="99" t="s">
        <v>105</v>
      </c>
      <c r="C120" s="107">
        <v>1961</v>
      </c>
      <c r="D120" s="107" t="s">
        <v>21</v>
      </c>
      <c r="E120" s="107" t="s">
        <v>20</v>
      </c>
      <c r="F120" s="111">
        <v>2</v>
      </c>
      <c r="G120" s="111">
        <v>1</v>
      </c>
      <c r="H120" s="106">
        <v>391.6</v>
      </c>
      <c r="I120" s="106">
        <v>0</v>
      </c>
      <c r="J120" s="106">
        <v>275.8</v>
      </c>
      <c r="K120" s="104">
        <f t="shared" ref="K120:K127" si="20">SUM(L120:O120)</f>
        <v>2055140</v>
      </c>
      <c r="L120" s="106">
        <v>0</v>
      </c>
      <c r="M120" s="106">
        <v>0</v>
      </c>
      <c r="N120" s="106">
        <v>0</v>
      </c>
      <c r="O120" s="104">
        <v>2055140</v>
      </c>
      <c r="P120" s="114">
        <f t="shared" ref="P120:P127" si="21">K120/H120</f>
        <v>5248.0592441266599</v>
      </c>
      <c r="Q120" s="114">
        <v>9673</v>
      </c>
      <c r="R120" s="103" t="s">
        <v>43</v>
      </c>
    </row>
    <row r="121" spans="1:19" ht="27" customHeight="1">
      <c r="A121" s="128" t="s">
        <v>1307</v>
      </c>
      <c r="B121" s="99" t="s">
        <v>1033</v>
      </c>
      <c r="C121" s="107">
        <v>1964</v>
      </c>
      <c r="D121" s="107" t="s">
        <v>21</v>
      </c>
      <c r="E121" s="107" t="s">
        <v>20</v>
      </c>
      <c r="F121" s="111">
        <v>2</v>
      </c>
      <c r="G121" s="111">
        <v>3</v>
      </c>
      <c r="H121" s="106">
        <v>746.8</v>
      </c>
      <c r="I121" s="106">
        <v>0</v>
      </c>
      <c r="J121" s="106">
        <v>476.8</v>
      </c>
      <c r="K121" s="104">
        <f>SUM(L121:O121)</f>
        <v>6294980</v>
      </c>
      <c r="L121" s="106">
        <v>0</v>
      </c>
      <c r="M121" s="106">
        <v>0</v>
      </c>
      <c r="N121" s="106">
        <v>0</v>
      </c>
      <c r="O121" s="104">
        <v>6294980</v>
      </c>
      <c r="P121" s="114">
        <f>K121/H121</f>
        <v>8429.2715586502418</v>
      </c>
      <c r="Q121" s="114">
        <v>9673</v>
      </c>
      <c r="R121" s="103" t="s">
        <v>43</v>
      </c>
    </row>
    <row r="122" spans="1:19" ht="27" customHeight="1">
      <c r="A122" s="128" t="s">
        <v>1308</v>
      </c>
      <c r="B122" s="99" t="s">
        <v>106</v>
      </c>
      <c r="C122" s="107">
        <v>1959</v>
      </c>
      <c r="D122" s="107" t="s">
        <v>21</v>
      </c>
      <c r="E122" s="107" t="s">
        <v>20</v>
      </c>
      <c r="F122" s="111">
        <v>2</v>
      </c>
      <c r="G122" s="111">
        <v>1</v>
      </c>
      <c r="H122" s="106">
        <v>493.58</v>
      </c>
      <c r="I122" s="106">
        <v>0</v>
      </c>
      <c r="J122" s="106">
        <v>348.57</v>
      </c>
      <c r="K122" s="104">
        <f t="shared" si="20"/>
        <v>3092513</v>
      </c>
      <c r="L122" s="106">
        <v>0</v>
      </c>
      <c r="M122" s="106">
        <v>0</v>
      </c>
      <c r="N122" s="106">
        <v>0</v>
      </c>
      <c r="O122" s="104">
        <v>3092513</v>
      </c>
      <c r="P122" s="114">
        <f t="shared" si="21"/>
        <v>6265.4746950848903</v>
      </c>
      <c r="Q122" s="114">
        <v>9673</v>
      </c>
      <c r="R122" s="103" t="s">
        <v>43</v>
      </c>
    </row>
    <row r="123" spans="1:19" ht="27" customHeight="1">
      <c r="A123" s="128" t="s">
        <v>1309</v>
      </c>
      <c r="B123" s="99" t="s">
        <v>107</v>
      </c>
      <c r="C123" s="107">
        <v>1989</v>
      </c>
      <c r="D123" s="107" t="s">
        <v>21</v>
      </c>
      <c r="E123" s="107" t="s">
        <v>20</v>
      </c>
      <c r="F123" s="111">
        <v>2</v>
      </c>
      <c r="G123" s="111">
        <v>2</v>
      </c>
      <c r="H123" s="106">
        <v>129.69999999999999</v>
      </c>
      <c r="I123" s="106">
        <v>0</v>
      </c>
      <c r="J123" s="106">
        <v>129.69999999999999</v>
      </c>
      <c r="K123" s="104">
        <f>SUM(L123:O123)</f>
        <v>239642.18</v>
      </c>
      <c r="L123" s="106">
        <v>0</v>
      </c>
      <c r="M123" s="106">
        <v>0</v>
      </c>
      <c r="N123" s="106">
        <v>0</v>
      </c>
      <c r="O123" s="104">
        <v>239642.18</v>
      </c>
      <c r="P123" s="114">
        <f t="shared" si="21"/>
        <v>1847.665227447957</v>
      </c>
      <c r="Q123" s="114">
        <v>9673</v>
      </c>
      <c r="R123" s="103" t="s">
        <v>41</v>
      </c>
      <c r="S123" s="16">
        <f>O123</f>
        <v>239642.18</v>
      </c>
    </row>
    <row r="124" spans="1:19" ht="27" customHeight="1">
      <c r="A124" s="128" t="s">
        <v>1310</v>
      </c>
      <c r="B124" s="99" t="s">
        <v>108</v>
      </c>
      <c r="C124" s="107">
        <v>1986</v>
      </c>
      <c r="D124" s="107" t="s">
        <v>21</v>
      </c>
      <c r="E124" s="107" t="s">
        <v>20</v>
      </c>
      <c r="F124" s="111">
        <v>2</v>
      </c>
      <c r="G124" s="111">
        <v>3</v>
      </c>
      <c r="H124" s="106">
        <v>1419</v>
      </c>
      <c r="I124" s="106">
        <v>0</v>
      </c>
      <c r="J124" s="106">
        <v>1103</v>
      </c>
      <c r="K124" s="104">
        <f t="shared" si="20"/>
        <v>2930370</v>
      </c>
      <c r="L124" s="106">
        <v>0</v>
      </c>
      <c r="M124" s="106">
        <v>0</v>
      </c>
      <c r="N124" s="106">
        <v>0</v>
      </c>
      <c r="O124" s="104">
        <v>2930370</v>
      </c>
      <c r="P124" s="114">
        <f t="shared" si="21"/>
        <v>2065.0951374207189</v>
      </c>
      <c r="Q124" s="114">
        <v>9673</v>
      </c>
      <c r="R124" s="103" t="s">
        <v>42</v>
      </c>
    </row>
    <row r="125" spans="1:19" ht="27" customHeight="1">
      <c r="A125" s="147" t="s">
        <v>1311</v>
      </c>
      <c r="B125" s="145" t="s">
        <v>109</v>
      </c>
      <c r="C125" s="143">
        <v>1969</v>
      </c>
      <c r="D125" s="143" t="s">
        <v>21</v>
      </c>
      <c r="E125" s="143" t="s">
        <v>20</v>
      </c>
      <c r="F125" s="141">
        <v>2</v>
      </c>
      <c r="G125" s="141">
        <v>2</v>
      </c>
      <c r="H125" s="139">
        <v>1006</v>
      </c>
      <c r="I125" s="139">
        <v>0</v>
      </c>
      <c r="J125" s="139">
        <v>705.1</v>
      </c>
      <c r="K125" s="104">
        <f t="shared" si="20"/>
        <v>300000</v>
      </c>
      <c r="L125" s="106">
        <v>0</v>
      </c>
      <c r="M125" s="106">
        <v>0</v>
      </c>
      <c r="N125" s="106">
        <v>0</v>
      </c>
      <c r="O125" s="104">
        <v>300000</v>
      </c>
      <c r="P125" s="114">
        <f t="shared" si="21"/>
        <v>298.21073558648112</v>
      </c>
      <c r="Q125" s="114">
        <v>9673</v>
      </c>
      <c r="R125" s="103" t="s">
        <v>42</v>
      </c>
    </row>
    <row r="126" spans="1:19" ht="27" customHeight="1">
      <c r="A126" s="148"/>
      <c r="B126" s="146"/>
      <c r="C126" s="144"/>
      <c r="D126" s="144"/>
      <c r="E126" s="144"/>
      <c r="F126" s="142"/>
      <c r="G126" s="142"/>
      <c r="H126" s="140"/>
      <c r="I126" s="140"/>
      <c r="J126" s="140"/>
      <c r="K126" s="104">
        <f t="shared" ref="K126" si="22">SUM(L126:O126)</f>
        <v>3135000</v>
      </c>
      <c r="L126" s="106">
        <v>0</v>
      </c>
      <c r="M126" s="106">
        <v>0</v>
      </c>
      <c r="N126" s="106">
        <v>0</v>
      </c>
      <c r="O126" s="104">
        <v>3135000</v>
      </c>
      <c r="P126" s="114">
        <f>K126/H125</f>
        <v>3116.3021868787278</v>
      </c>
      <c r="Q126" s="114">
        <v>9673</v>
      </c>
      <c r="R126" s="103" t="s">
        <v>43</v>
      </c>
    </row>
    <row r="127" spans="1:19" ht="27" customHeight="1">
      <c r="A127" s="128" t="s">
        <v>1312</v>
      </c>
      <c r="B127" s="99" t="s">
        <v>110</v>
      </c>
      <c r="C127" s="107">
        <v>1987</v>
      </c>
      <c r="D127" s="107" t="s">
        <v>21</v>
      </c>
      <c r="E127" s="107" t="s">
        <v>20</v>
      </c>
      <c r="F127" s="111">
        <v>3</v>
      </c>
      <c r="G127" s="111">
        <v>2</v>
      </c>
      <c r="H127" s="106">
        <v>960.15</v>
      </c>
      <c r="I127" s="106">
        <v>0</v>
      </c>
      <c r="J127" s="106">
        <v>739.1</v>
      </c>
      <c r="K127" s="104">
        <f t="shared" si="20"/>
        <v>3960848.4</v>
      </c>
      <c r="L127" s="106">
        <v>0</v>
      </c>
      <c r="M127" s="106">
        <v>0</v>
      </c>
      <c r="N127" s="106">
        <v>0</v>
      </c>
      <c r="O127" s="104">
        <v>3960848.4</v>
      </c>
      <c r="P127" s="114">
        <f t="shared" si="21"/>
        <v>4125.2391813779095</v>
      </c>
      <c r="Q127" s="114">
        <v>9673</v>
      </c>
      <c r="R127" s="103" t="s">
        <v>42</v>
      </c>
    </row>
    <row r="128" spans="1:19" ht="45" customHeight="1">
      <c r="A128" s="196" t="s">
        <v>1180</v>
      </c>
      <c r="B128" s="196"/>
      <c r="C128" s="196"/>
      <c r="D128" s="196"/>
      <c r="E128" s="196"/>
      <c r="F128" s="196"/>
      <c r="G128" s="196"/>
      <c r="H128" s="196"/>
      <c r="I128" s="196"/>
      <c r="J128" s="196"/>
      <c r="K128" s="196"/>
      <c r="L128" s="196"/>
      <c r="M128" s="196"/>
      <c r="N128" s="196"/>
      <c r="O128" s="196"/>
      <c r="P128" s="196"/>
      <c r="Q128" s="196"/>
      <c r="R128" s="196"/>
    </row>
    <row r="129" spans="1:20" ht="45" customHeight="1">
      <c r="A129" s="193" t="s">
        <v>864</v>
      </c>
      <c r="B129" s="193"/>
      <c r="C129" s="89" t="s">
        <v>22</v>
      </c>
      <c r="D129" s="89" t="s">
        <v>22</v>
      </c>
      <c r="E129" s="89" t="s">
        <v>22</v>
      </c>
      <c r="F129" s="55" t="s">
        <v>22</v>
      </c>
      <c r="G129" s="55" t="s">
        <v>22</v>
      </c>
      <c r="H129" s="56">
        <f t="shared" ref="H129:N129" si="23">SUM(H130)</f>
        <v>503.6</v>
      </c>
      <c r="I129" s="56">
        <f t="shared" si="23"/>
        <v>0</v>
      </c>
      <c r="J129" s="56">
        <f t="shared" si="23"/>
        <v>380</v>
      </c>
      <c r="K129" s="56">
        <f t="shared" si="23"/>
        <v>2370660</v>
      </c>
      <c r="L129" s="56">
        <f t="shared" si="23"/>
        <v>0</v>
      </c>
      <c r="M129" s="56">
        <f t="shared" si="23"/>
        <v>0</v>
      </c>
      <c r="N129" s="56">
        <f t="shared" si="23"/>
        <v>0</v>
      </c>
      <c r="O129" s="56">
        <f>SUM(O130)</f>
        <v>2370660</v>
      </c>
      <c r="P129" s="51">
        <f>K129/H129</f>
        <v>4707.4265289912628</v>
      </c>
      <c r="Q129" s="57" t="s">
        <v>22</v>
      </c>
      <c r="R129" s="58" t="s">
        <v>22</v>
      </c>
    </row>
    <row r="130" spans="1:20" ht="27" customHeight="1">
      <c r="A130" s="128" t="s">
        <v>1313</v>
      </c>
      <c r="B130" s="122" t="s">
        <v>111</v>
      </c>
      <c r="C130" s="107">
        <v>1952</v>
      </c>
      <c r="D130" s="107" t="s">
        <v>21</v>
      </c>
      <c r="E130" s="107" t="s">
        <v>20</v>
      </c>
      <c r="F130" s="111">
        <v>2</v>
      </c>
      <c r="G130" s="111">
        <v>2</v>
      </c>
      <c r="H130" s="106">
        <v>503.6</v>
      </c>
      <c r="I130" s="106">
        <v>0</v>
      </c>
      <c r="J130" s="106">
        <v>380</v>
      </c>
      <c r="K130" s="104">
        <f>SUM(L130:O130)</f>
        <v>2370660</v>
      </c>
      <c r="L130" s="106">
        <v>0</v>
      </c>
      <c r="M130" s="106">
        <v>0</v>
      </c>
      <c r="N130" s="106">
        <v>0</v>
      </c>
      <c r="O130" s="104">
        <v>2370660</v>
      </c>
      <c r="P130" s="114">
        <f>K130/H130</f>
        <v>4707.4265289912628</v>
      </c>
      <c r="Q130" s="114">
        <v>9673</v>
      </c>
      <c r="R130" s="103" t="s">
        <v>42</v>
      </c>
    </row>
    <row r="131" spans="1:20" ht="45" customHeight="1">
      <c r="A131" s="196" t="s">
        <v>1181</v>
      </c>
      <c r="B131" s="196"/>
      <c r="C131" s="196"/>
      <c r="D131" s="196"/>
      <c r="E131" s="196"/>
      <c r="F131" s="196"/>
      <c r="G131" s="196"/>
      <c r="H131" s="196"/>
      <c r="I131" s="196"/>
      <c r="J131" s="196"/>
      <c r="K131" s="196"/>
      <c r="L131" s="196"/>
      <c r="M131" s="196"/>
      <c r="N131" s="196"/>
      <c r="O131" s="196"/>
      <c r="P131" s="196"/>
      <c r="Q131" s="196"/>
      <c r="R131" s="196"/>
    </row>
    <row r="132" spans="1:20" ht="45" customHeight="1">
      <c r="A132" s="193" t="s">
        <v>991</v>
      </c>
      <c r="B132" s="193"/>
      <c r="C132" s="89" t="s">
        <v>22</v>
      </c>
      <c r="D132" s="89" t="s">
        <v>22</v>
      </c>
      <c r="E132" s="89" t="s">
        <v>22</v>
      </c>
      <c r="F132" s="55" t="s">
        <v>22</v>
      </c>
      <c r="G132" s="55" t="s">
        <v>22</v>
      </c>
      <c r="H132" s="56">
        <f t="shared" ref="H132:N132" si="24">SUM(H133)</f>
        <v>8683.44</v>
      </c>
      <c r="I132" s="56">
        <f t="shared" si="24"/>
        <v>7056.2</v>
      </c>
      <c r="J132" s="56">
        <f t="shared" si="24"/>
        <v>107.1</v>
      </c>
      <c r="K132" s="56">
        <f t="shared" si="24"/>
        <v>3873617.4</v>
      </c>
      <c r="L132" s="56">
        <f t="shared" si="24"/>
        <v>0</v>
      </c>
      <c r="M132" s="56">
        <f t="shared" si="24"/>
        <v>0</v>
      </c>
      <c r="N132" s="56">
        <f t="shared" si="24"/>
        <v>0</v>
      </c>
      <c r="O132" s="56">
        <f>SUM(O133)</f>
        <v>3873617.4</v>
      </c>
      <c r="P132" s="51">
        <f>K132/H132</f>
        <v>446.09249329758711</v>
      </c>
      <c r="Q132" s="57" t="s">
        <v>22</v>
      </c>
      <c r="R132" s="58" t="s">
        <v>22</v>
      </c>
    </row>
    <row r="133" spans="1:20" ht="27" customHeight="1">
      <c r="A133" s="128" t="s">
        <v>1314</v>
      </c>
      <c r="B133" s="122" t="s">
        <v>992</v>
      </c>
      <c r="C133" s="107">
        <v>1975</v>
      </c>
      <c r="D133" s="107" t="s">
        <v>21</v>
      </c>
      <c r="E133" s="107" t="s">
        <v>23</v>
      </c>
      <c r="F133" s="111">
        <v>9</v>
      </c>
      <c r="G133" s="111">
        <v>4</v>
      </c>
      <c r="H133" s="106">
        <v>8683.44</v>
      </c>
      <c r="I133" s="106">
        <v>7056.2</v>
      </c>
      <c r="J133" s="106">
        <v>107.1</v>
      </c>
      <c r="K133" s="104">
        <f>SUM(L133:O133)</f>
        <v>3873617.4</v>
      </c>
      <c r="L133" s="106">
        <v>0</v>
      </c>
      <c r="M133" s="106">
        <v>0</v>
      </c>
      <c r="N133" s="106">
        <v>0</v>
      </c>
      <c r="O133" s="104">
        <v>3873617.4</v>
      </c>
      <c r="P133" s="114">
        <f>K133/H133</f>
        <v>446.09249329758711</v>
      </c>
      <c r="Q133" s="114">
        <v>9673</v>
      </c>
      <c r="R133" s="103" t="s">
        <v>43</v>
      </c>
    </row>
    <row r="134" spans="1:20" ht="45" customHeight="1">
      <c r="A134" s="196" t="s">
        <v>1182</v>
      </c>
      <c r="B134" s="196"/>
      <c r="C134" s="196"/>
      <c r="D134" s="196"/>
      <c r="E134" s="196"/>
      <c r="F134" s="196"/>
      <c r="G134" s="196"/>
      <c r="H134" s="196"/>
      <c r="I134" s="196"/>
      <c r="J134" s="196"/>
      <c r="K134" s="196"/>
      <c r="L134" s="196"/>
      <c r="M134" s="196"/>
      <c r="N134" s="196"/>
      <c r="O134" s="196"/>
      <c r="P134" s="196"/>
      <c r="Q134" s="196"/>
      <c r="R134" s="196"/>
    </row>
    <row r="135" spans="1:20" ht="45" customHeight="1">
      <c r="A135" s="193" t="s">
        <v>5</v>
      </c>
      <c r="B135" s="193"/>
      <c r="C135" s="89" t="s">
        <v>22</v>
      </c>
      <c r="D135" s="89" t="s">
        <v>22</v>
      </c>
      <c r="E135" s="89" t="s">
        <v>22</v>
      </c>
      <c r="F135" s="55" t="s">
        <v>22</v>
      </c>
      <c r="G135" s="55" t="s">
        <v>22</v>
      </c>
      <c r="H135" s="56">
        <f t="shared" ref="H135:N135" si="25">SUM(H136:H144)</f>
        <v>32135.3</v>
      </c>
      <c r="I135" s="56">
        <f t="shared" si="25"/>
        <v>3035.3</v>
      </c>
      <c r="J135" s="56">
        <f t="shared" si="25"/>
        <v>13784.199999999999</v>
      </c>
      <c r="K135" s="56">
        <f t="shared" si="25"/>
        <v>27993011.330000002</v>
      </c>
      <c r="L135" s="56">
        <f t="shared" si="25"/>
        <v>0</v>
      </c>
      <c r="M135" s="56">
        <f t="shared" si="25"/>
        <v>0</v>
      </c>
      <c r="N135" s="56">
        <f t="shared" si="25"/>
        <v>0</v>
      </c>
      <c r="O135" s="56">
        <f>SUM(O136:O144)</f>
        <v>27993011.330000002</v>
      </c>
      <c r="P135" s="51">
        <f>K135/H135</f>
        <v>871.09849075627119</v>
      </c>
      <c r="Q135" s="57" t="s">
        <v>22</v>
      </c>
      <c r="R135" s="58" t="s">
        <v>22</v>
      </c>
    </row>
    <row r="136" spans="1:20" s="6" customFormat="1" ht="27" customHeight="1">
      <c r="A136" s="128" t="s">
        <v>1315</v>
      </c>
      <c r="B136" s="99" t="s">
        <v>112</v>
      </c>
      <c r="C136" s="107">
        <v>1987</v>
      </c>
      <c r="D136" s="107" t="s">
        <v>21</v>
      </c>
      <c r="E136" s="107" t="s">
        <v>20</v>
      </c>
      <c r="F136" s="62">
        <v>2</v>
      </c>
      <c r="G136" s="62">
        <v>3</v>
      </c>
      <c r="H136" s="112">
        <v>1646</v>
      </c>
      <c r="I136" s="112">
        <v>17.2</v>
      </c>
      <c r="J136" s="112">
        <v>540.5</v>
      </c>
      <c r="K136" s="104">
        <f t="shared" ref="K136:K144" si="26">SUM(L136:O136)</f>
        <v>2771872</v>
      </c>
      <c r="L136" s="112">
        <v>0</v>
      </c>
      <c r="M136" s="112">
        <v>0</v>
      </c>
      <c r="N136" s="112">
        <v>0</v>
      </c>
      <c r="O136" s="112">
        <v>2771872</v>
      </c>
      <c r="P136" s="114">
        <f t="shared" ref="P136:P144" si="27">K136/H136</f>
        <v>1684.0048602673146</v>
      </c>
      <c r="Q136" s="114">
        <v>9673</v>
      </c>
      <c r="R136" s="103" t="s">
        <v>42</v>
      </c>
    </row>
    <row r="137" spans="1:20" ht="27" customHeight="1">
      <c r="A137" s="128" t="s">
        <v>1316</v>
      </c>
      <c r="B137" s="99" t="s">
        <v>36</v>
      </c>
      <c r="C137" s="107">
        <v>1965</v>
      </c>
      <c r="D137" s="107" t="s">
        <v>21</v>
      </c>
      <c r="E137" s="107" t="s">
        <v>20</v>
      </c>
      <c r="F137" s="111">
        <v>2</v>
      </c>
      <c r="G137" s="111">
        <v>1</v>
      </c>
      <c r="H137" s="106">
        <v>433.4</v>
      </c>
      <c r="I137" s="106">
        <v>0</v>
      </c>
      <c r="J137" s="106">
        <v>264.10000000000002</v>
      </c>
      <c r="K137" s="104">
        <f t="shared" si="26"/>
        <v>381710</v>
      </c>
      <c r="L137" s="106">
        <v>0</v>
      </c>
      <c r="M137" s="106">
        <v>0</v>
      </c>
      <c r="N137" s="106">
        <v>0</v>
      </c>
      <c r="O137" s="104">
        <v>381710</v>
      </c>
      <c r="P137" s="114">
        <f t="shared" si="27"/>
        <v>880.73373327180434</v>
      </c>
      <c r="Q137" s="114">
        <v>9673</v>
      </c>
      <c r="R137" s="103" t="s">
        <v>42</v>
      </c>
    </row>
    <row r="138" spans="1:20" ht="27" customHeight="1">
      <c r="A138" s="128" t="s">
        <v>1317</v>
      </c>
      <c r="B138" s="99" t="s">
        <v>29</v>
      </c>
      <c r="C138" s="107">
        <v>1986</v>
      </c>
      <c r="D138" s="107" t="s">
        <v>21</v>
      </c>
      <c r="E138" s="107" t="s">
        <v>23</v>
      </c>
      <c r="F138" s="111">
        <v>9</v>
      </c>
      <c r="G138" s="111">
        <v>2</v>
      </c>
      <c r="H138" s="106">
        <v>4371.1000000000004</v>
      </c>
      <c r="I138" s="106">
        <v>545.1</v>
      </c>
      <c r="J138" s="106">
        <v>2279.4</v>
      </c>
      <c r="K138" s="104">
        <f>SUM(L138:O138)</f>
        <v>4800000</v>
      </c>
      <c r="L138" s="106">
        <v>0</v>
      </c>
      <c r="M138" s="106">
        <v>0</v>
      </c>
      <c r="N138" s="106">
        <v>0</v>
      </c>
      <c r="O138" s="104">
        <v>4800000</v>
      </c>
      <c r="P138" s="114">
        <f>K138/H138</f>
        <v>1098.1217542495024</v>
      </c>
      <c r="Q138" s="114">
        <v>9673</v>
      </c>
      <c r="R138" s="103" t="s">
        <v>42</v>
      </c>
    </row>
    <row r="139" spans="1:20" ht="27" customHeight="1">
      <c r="A139" s="128" t="s">
        <v>1318</v>
      </c>
      <c r="B139" s="99" t="s">
        <v>113</v>
      </c>
      <c r="C139" s="107">
        <v>1983</v>
      </c>
      <c r="D139" s="107" t="s">
        <v>21</v>
      </c>
      <c r="E139" s="107" t="s">
        <v>23</v>
      </c>
      <c r="F139" s="111">
        <v>9</v>
      </c>
      <c r="G139" s="111">
        <v>2</v>
      </c>
      <c r="H139" s="106">
        <v>4480.3</v>
      </c>
      <c r="I139" s="106">
        <v>172.8</v>
      </c>
      <c r="J139" s="106">
        <v>2279.4</v>
      </c>
      <c r="K139" s="104">
        <f t="shared" si="26"/>
        <v>3423021.89</v>
      </c>
      <c r="L139" s="106">
        <v>0</v>
      </c>
      <c r="M139" s="106">
        <v>0</v>
      </c>
      <c r="N139" s="106">
        <v>0</v>
      </c>
      <c r="O139" s="104">
        <v>3423021.89</v>
      </c>
      <c r="P139" s="114">
        <f t="shared" si="27"/>
        <v>764.01622435997592</v>
      </c>
      <c r="Q139" s="114">
        <v>9673</v>
      </c>
      <c r="R139" s="103" t="s">
        <v>41</v>
      </c>
      <c r="S139" s="16">
        <f>O139+O141</f>
        <v>6845927.21</v>
      </c>
    </row>
    <row r="140" spans="1:20" ht="27" customHeight="1">
      <c r="A140" s="128" t="s">
        <v>1319</v>
      </c>
      <c r="B140" s="99" t="s">
        <v>114</v>
      </c>
      <c r="C140" s="107">
        <v>1988</v>
      </c>
      <c r="D140" s="107" t="s">
        <v>21</v>
      </c>
      <c r="E140" s="107" t="s">
        <v>20</v>
      </c>
      <c r="F140" s="111">
        <v>9</v>
      </c>
      <c r="G140" s="111">
        <v>1</v>
      </c>
      <c r="H140" s="106">
        <v>3755.9</v>
      </c>
      <c r="I140" s="106">
        <v>120.1</v>
      </c>
      <c r="J140" s="106">
        <v>1791.9</v>
      </c>
      <c r="K140" s="104">
        <f t="shared" si="26"/>
        <v>2500000</v>
      </c>
      <c r="L140" s="106">
        <v>0</v>
      </c>
      <c r="M140" s="106">
        <v>0</v>
      </c>
      <c r="N140" s="106">
        <v>0</v>
      </c>
      <c r="O140" s="104">
        <v>2500000</v>
      </c>
      <c r="P140" s="114">
        <f t="shared" si="27"/>
        <v>665.61942543731197</v>
      </c>
      <c r="Q140" s="114">
        <v>9673</v>
      </c>
      <c r="R140" s="103" t="s">
        <v>43</v>
      </c>
    </row>
    <row r="141" spans="1:20" ht="27" customHeight="1">
      <c r="A141" s="128" t="s">
        <v>1320</v>
      </c>
      <c r="B141" s="99" t="s">
        <v>115</v>
      </c>
      <c r="C141" s="107">
        <v>1983</v>
      </c>
      <c r="D141" s="107" t="s">
        <v>21</v>
      </c>
      <c r="E141" s="107" t="s">
        <v>23</v>
      </c>
      <c r="F141" s="111">
        <v>9</v>
      </c>
      <c r="G141" s="111">
        <v>2</v>
      </c>
      <c r="H141" s="106">
        <v>3803.2</v>
      </c>
      <c r="I141" s="106">
        <v>514.4</v>
      </c>
      <c r="J141" s="106">
        <v>2226.5</v>
      </c>
      <c r="K141" s="104">
        <f t="shared" si="26"/>
        <v>3422905.32</v>
      </c>
      <c r="L141" s="106">
        <v>0</v>
      </c>
      <c r="M141" s="106">
        <v>0</v>
      </c>
      <c r="N141" s="106">
        <v>0</v>
      </c>
      <c r="O141" s="104">
        <v>3422905.32</v>
      </c>
      <c r="P141" s="114">
        <f t="shared" si="27"/>
        <v>900.00665755153557</v>
      </c>
      <c r="Q141" s="114">
        <v>9673</v>
      </c>
      <c r="R141" s="103" t="s">
        <v>41</v>
      </c>
    </row>
    <row r="142" spans="1:20" ht="27" customHeight="1">
      <c r="A142" s="128" t="s">
        <v>1321</v>
      </c>
      <c r="B142" s="99" t="s">
        <v>116</v>
      </c>
      <c r="C142" s="107">
        <v>1985</v>
      </c>
      <c r="D142" s="107" t="s">
        <v>21</v>
      </c>
      <c r="E142" s="107" t="s">
        <v>23</v>
      </c>
      <c r="F142" s="111">
        <v>9</v>
      </c>
      <c r="G142" s="111">
        <v>3</v>
      </c>
      <c r="H142" s="106">
        <v>5642.3</v>
      </c>
      <c r="I142" s="106">
        <v>422.5</v>
      </c>
      <c r="J142" s="106">
        <v>2679.6</v>
      </c>
      <c r="K142" s="104">
        <f t="shared" si="26"/>
        <v>7100000</v>
      </c>
      <c r="L142" s="106">
        <v>0</v>
      </c>
      <c r="M142" s="106">
        <v>0</v>
      </c>
      <c r="N142" s="106">
        <v>0</v>
      </c>
      <c r="O142" s="104">
        <v>7100000</v>
      </c>
      <c r="P142" s="114">
        <f t="shared" si="27"/>
        <v>1258.3520904595644</v>
      </c>
      <c r="Q142" s="114">
        <v>9673</v>
      </c>
      <c r="R142" s="103" t="s">
        <v>42</v>
      </c>
    </row>
    <row r="143" spans="1:20" ht="27" customHeight="1">
      <c r="A143" s="128" t="s">
        <v>1322</v>
      </c>
      <c r="B143" s="99" t="s">
        <v>1176</v>
      </c>
      <c r="C143" s="92">
        <v>1986</v>
      </c>
      <c r="D143" s="107" t="s">
        <v>21</v>
      </c>
      <c r="E143" s="107" t="s">
        <v>23</v>
      </c>
      <c r="F143" s="100">
        <v>5</v>
      </c>
      <c r="G143" s="100">
        <v>4</v>
      </c>
      <c r="H143" s="63">
        <v>4953.2</v>
      </c>
      <c r="I143" s="63">
        <v>0</v>
      </c>
      <c r="J143" s="63">
        <v>0</v>
      </c>
      <c r="K143" s="114">
        <f t="shared" si="26"/>
        <v>1093502.1200000001</v>
      </c>
      <c r="L143" s="114">
        <v>0</v>
      </c>
      <c r="M143" s="114">
        <v>0</v>
      </c>
      <c r="N143" s="114">
        <v>0</v>
      </c>
      <c r="O143" s="104">
        <f>'[1]Прод. прилож'!$C$339</f>
        <v>1093502.1200000001</v>
      </c>
      <c r="P143" s="114">
        <f t="shared" si="27"/>
        <v>220.76680125979169</v>
      </c>
      <c r="Q143" s="114">
        <v>9673</v>
      </c>
      <c r="R143" s="103" t="s">
        <v>42</v>
      </c>
      <c r="S143" s="16"/>
      <c r="T143" s="16"/>
    </row>
    <row r="144" spans="1:20" ht="27" customHeight="1">
      <c r="A144" s="128" t="s">
        <v>1323</v>
      </c>
      <c r="B144" s="99" t="s">
        <v>117</v>
      </c>
      <c r="C144" s="107">
        <v>1988</v>
      </c>
      <c r="D144" s="107" t="s">
        <v>21</v>
      </c>
      <c r="E144" s="107" t="s">
        <v>23</v>
      </c>
      <c r="F144" s="111">
        <v>9</v>
      </c>
      <c r="G144" s="111">
        <v>1</v>
      </c>
      <c r="H144" s="106">
        <v>3049.9</v>
      </c>
      <c r="I144" s="106">
        <v>1243.2</v>
      </c>
      <c r="J144" s="106">
        <v>1722.8</v>
      </c>
      <c r="K144" s="104">
        <f t="shared" si="26"/>
        <v>2500000</v>
      </c>
      <c r="L144" s="106">
        <v>0</v>
      </c>
      <c r="M144" s="106">
        <v>0</v>
      </c>
      <c r="N144" s="106">
        <v>0</v>
      </c>
      <c r="O144" s="104">
        <v>2500000</v>
      </c>
      <c r="P144" s="114">
        <f t="shared" si="27"/>
        <v>819.69900652480408</v>
      </c>
      <c r="Q144" s="114">
        <v>9673</v>
      </c>
      <c r="R144" s="103" t="s">
        <v>43</v>
      </c>
    </row>
    <row r="145" spans="1:19" ht="45" customHeight="1">
      <c r="A145" s="196" t="s">
        <v>1183</v>
      </c>
      <c r="B145" s="196"/>
      <c r="C145" s="196"/>
      <c r="D145" s="196"/>
      <c r="E145" s="196"/>
      <c r="F145" s="196"/>
      <c r="G145" s="196"/>
      <c r="H145" s="196"/>
      <c r="I145" s="196"/>
      <c r="J145" s="196"/>
      <c r="K145" s="196"/>
      <c r="L145" s="196"/>
      <c r="M145" s="196"/>
      <c r="N145" s="196"/>
      <c r="O145" s="196"/>
      <c r="P145" s="196"/>
      <c r="Q145" s="196"/>
      <c r="R145" s="196"/>
    </row>
    <row r="146" spans="1:19" ht="45" customHeight="1">
      <c r="A146" s="193" t="s">
        <v>6</v>
      </c>
      <c r="B146" s="193"/>
      <c r="C146" s="89" t="s">
        <v>22</v>
      </c>
      <c r="D146" s="89" t="s">
        <v>22</v>
      </c>
      <c r="E146" s="89" t="s">
        <v>22</v>
      </c>
      <c r="F146" s="55" t="s">
        <v>22</v>
      </c>
      <c r="G146" s="55" t="s">
        <v>22</v>
      </c>
      <c r="H146" s="56">
        <f t="shared" ref="H146:N146" si="28">SUM(H147:H161)</f>
        <v>15912.85</v>
      </c>
      <c r="I146" s="56">
        <f t="shared" si="28"/>
        <v>852.3</v>
      </c>
      <c r="J146" s="56">
        <f t="shared" si="28"/>
        <v>14135.550000000001</v>
      </c>
      <c r="K146" s="56">
        <f t="shared" si="28"/>
        <v>54260016.059999995</v>
      </c>
      <c r="L146" s="56">
        <f t="shared" si="28"/>
        <v>0</v>
      </c>
      <c r="M146" s="56">
        <f t="shared" si="28"/>
        <v>0</v>
      </c>
      <c r="N146" s="56">
        <f t="shared" si="28"/>
        <v>0</v>
      </c>
      <c r="O146" s="56">
        <f>SUM(O147:O161)</f>
        <v>54260016.059999995</v>
      </c>
      <c r="P146" s="51">
        <f>K146/H146</f>
        <v>3409.8238882412638</v>
      </c>
      <c r="Q146" s="57" t="s">
        <v>22</v>
      </c>
      <c r="R146" s="58" t="s">
        <v>22</v>
      </c>
    </row>
    <row r="147" spans="1:19" ht="27" customHeight="1">
      <c r="A147" s="128" t="s">
        <v>1324</v>
      </c>
      <c r="B147" s="99" t="s">
        <v>118</v>
      </c>
      <c r="C147" s="107">
        <v>1959</v>
      </c>
      <c r="D147" s="107" t="s">
        <v>21</v>
      </c>
      <c r="E147" s="107" t="s">
        <v>20</v>
      </c>
      <c r="F147" s="111">
        <v>2</v>
      </c>
      <c r="G147" s="111">
        <v>3</v>
      </c>
      <c r="H147" s="106">
        <v>679.8</v>
      </c>
      <c r="I147" s="106">
        <v>0</v>
      </c>
      <c r="J147" s="106">
        <v>642.1</v>
      </c>
      <c r="K147" s="104">
        <f t="shared" ref="K147:K161" si="29">SUM(L147:O147)</f>
        <v>3696000</v>
      </c>
      <c r="L147" s="106">
        <v>0</v>
      </c>
      <c r="M147" s="106">
        <v>0</v>
      </c>
      <c r="N147" s="106">
        <v>0</v>
      </c>
      <c r="O147" s="104">
        <v>3696000</v>
      </c>
      <c r="P147" s="114">
        <f t="shared" ref="P147:P161" si="30">K147/H147</f>
        <v>5436.8932038834955</v>
      </c>
      <c r="Q147" s="114">
        <v>9673</v>
      </c>
      <c r="R147" s="103" t="s">
        <v>42</v>
      </c>
    </row>
    <row r="148" spans="1:19" ht="27" customHeight="1">
      <c r="A148" s="128" t="s">
        <v>1325</v>
      </c>
      <c r="B148" s="99" t="s">
        <v>119</v>
      </c>
      <c r="C148" s="107">
        <v>1960</v>
      </c>
      <c r="D148" s="107" t="s">
        <v>21</v>
      </c>
      <c r="E148" s="107" t="s">
        <v>20</v>
      </c>
      <c r="F148" s="111">
        <v>2</v>
      </c>
      <c r="G148" s="111">
        <v>2</v>
      </c>
      <c r="H148" s="106">
        <v>684</v>
      </c>
      <c r="I148" s="106">
        <v>0</v>
      </c>
      <c r="J148" s="106">
        <v>648.1</v>
      </c>
      <c r="K148" s="104">
        <f t="shared" si="29"/>
        <v>2480500</v>
      </c>
      <c r="L148" s="106">
        <v>0</v>
      </c>
      <c r="M148" s="106">
        <v>0</v>
      </c>
      <c r="N148" s="106">
        <v>0</v>
      </c>
      <c r="O148" s="104">
        <v>2480500</v>
      </c>
      <c r="P148" s="114">
        <f t="shared" si="30"/>
        <v>3626.4619883040937</v>
      </c>
      <c r="Q148" s="114">
        <v>9673</v>
      </c>
      <c r="R148" s="103" t="s">
        <v>43</v>
      </c>
    </row>
    <row r="149" spans="1:19" ht="27" customHeight="1">
      <c r="A149" s="128" t="s">
        <v>1326</v>
      </c>
      <c r="B149" s="99" t="s">
        <v>120</v>
      </c>
      <c r="C149" s="107">
        <v>1959</v>
      </c>
      <c r="D149" s="107" t="s">
        <v>21</v>
      </c>
      <c r="E149" s="107" t="s">
        <v>20</v>
      </c>
      <c r="F149" s="111">
        <v>2</v>
      </c>
      <c r="G149" s="111">
        <v>2</v>
      </c>
      <c r="H149" s="106">
        <v>688.9</v>
      </c>
      <c r="I149" s="106">
        <v>0</v>
      </c>
      <c r="J149" s="106">
        <v>654.6</v>
      </c>
      <c r="K149" s="104">
        <f t="shared" si="29"/>
        <v>3696000</v>
      </c>
      <c r="L149" s="106">
        <v>0</v>
      </c>
      <c r="M149" s="106">
        <v>0</v>
      </c>
      <c r="N149" s="106">
        <v>0</v>
      </c>
      <c r="O149" s="104">
        <v>3696000</v>
      </c>
      <c r="P149" s="114">
        <f t="shared" si="30"/>
        <v>5365.0747568587603</v>
      </c>
      <c r="Q149" s="114">
        <v>9673</v>
      </c>
      <c r="R149" s="103" t="s">
        <v>42</v>
      </c>
    </row>
    <row r="150" spans="1:19" ht="27" customHeight="1">
      <c r="A150" s="128" t="s">
        <v>1327</v>
      </c>
      <c r="B150" s="99" t="s">
        <v>121</v>
      </c>
      <c r="C150" s="107">
        <v>1959</v>
      </c>
      <c r="D150" s="107" t="s">
        <v>21</v>
      </c>
      <c r="E150" s="107" t="s">
        <v>20</v>
      </c>
      <c r="F150" s="111">
        <v>2</v>
      </c>
      <c r="G150" s="111">
        <v>3</v>
      </c>
      <c r="H150" s="106">
        <v>910.8</v>
      </c>
      <c r="I150" s="106">
        <v>0</v>
      </c>
      <c r="J150" s="106">
        <v>863.3</v>
      </c>
      <c r="K150" s="104">
        <f t="shared" si="29"/>
        <v>3250500</v>
      </c>
      <c r="L150" s="106">
        <v>0</v>
      </c>
      <c r="M150" s="106">
        <v>0</v>
      </c>
      <c r="N150" s="106">
        <v>0</v>
      </c>
      <c r="O150" s="104">
        <v>3250500</v>
      </c>
      <c r="P150" s="114">
        <f t="shared" si="30"/>
        <v>3568.840579710145</v>
      </c>
      <c r="Q150" s="114">
        <v>9673</v>
      </c>
      <c r="R150" s="103" t="s">
        <v>43</v>
      </c>
    </row>
    <row r="151" spans="1:19" ht="27" customHeight="1">
      <c r="A151" s="128" t="s">
        <v>1328</v>
      </c>
      <c r="B151" s="99" t="s">
        <v>1174</v>
      </c>
      <c r="C151" s="107">
        <v>1969</v>
      </c>
      <c r="D151" s="107" t="s">
        <v>21</v>
      </c>
      <c r="E151" s="107" t="s">
        <v>20</v>
      </c>
      <c r="F151" s="111">
        <v>5</v>
      </c>
      <c r="G151" s="111">
        <v>4</v>
      </c>
      <c r="H151" s="106">
        <v>3465.5</v>
      </c>
      <c r="I151" s="106">
        <v>714.1</v>
      </c>
      <c r="J151" s="106">
        <v>2508.1999999999998</v>
      </c>
      <c r="K151" s="104">
        <f>SUM(L151:O151)</f>
        <v>3593850</v>
      </c>
      <c r="L151" s="106">
        <v>0</v>
      </c>
      <c r="M151" s="106">
        <v>0</v>
      </c>
      <c r="N151" s="106">
        <v>0</v>
      </c>
      <c r="O151" s="104">
        <v>3593850</v>
      </c>
      <c r="P151" s="114">
        <f t="shared" si="30"/>
        <v>1037.0365026691675</v>
      </c>
      <c r="Q151" s="114">
        <v>9673</v>
      </c>
      <c r="R151" s="103" t="s">
        <v>42</v>
      </c>
    </row>
    <row r="152" spans="1:19" ht="27" customHeight="1">
      <c r="A152" s="147" t="s">
        <v>1329</v>
      </c>
      <c r="B152" s="145" t="s">
        <v>123</v>
      </c>
      <c r="C152" s="143">
        <v>1960</v>
      </c>
      <c r="D152" s="143" t="s">
        <v>21</v>
      </c>
      <c r="E152" s="143" t="s">
        <v>20</v>
      </c>
      <c r="F152" s="141">
        <v>2</v>
      </c>
      <c r="G152" s="141">
        <v>2</v>
      </c>
      <c r="H152" s="139">
        <v>915.6</v>
      </c>
      <c r="I152" s="139">
        <v>0</v>
      </c>
      <c r="J152" s="139">
        <v>654.6</v>
      </c>
      <c r="K152" s="104">
        <f t="shared" si="29"/>
        <v>4562400</v>
      </c>
      <c r="L152" s="106">
        <v>0</v>
      </c>
      <c r="M152" s="106">
        <v>0</v>
      </c>
      <c r="N152" s="106">
        <v>0</v>
      </c>
      <c r="O152" s="104">
        <v>4562400</v>
      </c>
      <c r="P152" s="114">
        <f t="shared" si="30"/>
        <v>4982.9619921363037</v>
      </c>
      <c r="Q152" s="114">
        <v>9673</v>
      </c>
      <c r="R152" s="103" t="s">
        <v>41</v>
      </c>
      <c r="S152" s="16">
        <f>O152+O156+O157+O158</f>
        <v>14891706.060000001</v>
      </c>
    </row>
    <row r="153" spans="1:19" ht="27" customHeight="1">
      <c r="A153" s="148"/>
      <c r="B153" s="146"/>
      <c r="C153" s="144"/>
      <c r="D153" s="144"/>
      <c r="E153" s="144"/>
      <c r="F153" s="142"/>
      <c r="G153" s="142"/>
      <c r="H153" s="140"/>
      <c r="I153" s="140"/>
      <c r="J153" s="140"/>
      <c r="K153" s="104">
        <f>SUM(L153:O153)</f>
        <v>5177660</v>
      </c>
      <c r="L153" s="106">
        <v>0</v>
      </c>
      <c r="M153" s="106">
        <v>0</v>
      </c>
      <c r="N153" s="106">
        <v>0</v>
      </c>
      <c r="O153" s="104">
        <v>5177660</v>
      </c>
      <c r="P153" s="114">
        <f>K153/H152</f>
        <v>5654.9366535605068</v>
      </c>
      <c r="Q153" s="114">
        <v>9673</v>
      </c>
      <c r="R153" s="103" t="s">
        <v>42</v>
      </c>
    </row>
    <row r="154" spans="1:19" ht="27" customHeight="1">
      <c r="A154" s="128" t="s">
        <v>1330</v>
      </c>
      <c r="B154" s="99" t="s">
        <v>124</v>
      </c>
      <c r="C154" s="107">
        <v>1960</v>
      </c>
      <c r="D154" s="107" t="s">
        <v>21</v>
      </c>
      <c r="E154" s="107" t="s">
        <v>20</v>
      </c>
      <c r="F154" s="111">
        <v>2</v>
      </c>
      <c r="G154" s="111">
        <v>2</v>
      </c>
      <c r="H154" s="106">
        <v>679.8</v>
      </c>
      <c r="I154" s="106">
        <v>0</v>
      </c>
      <c r="J154" s="106">
        <v>656.3</v>
      </c>
      <c r="K154" s="104">
        <f t="shared" si="29"/>
        <v>2381500</v>
      </c>
      <c r="L154" s="106">
        <v>0</v>
      </c>
      <c r="M154" s="106">
        <v>0</v>
      </c>
      <c r="N154" s="106">
        <v>0</v>
      </c>
      <c r="O154" s="104">
        <v>2381500</v>
      </c>
      <c r="P154" s="114">
        <f t="shared" si="30"/>
        <v>3503.236245954693</v>
      </c>
      <c r="Q154" s="114">
        <v>9673</v>
      </c>
      <c r="R154" s="103" t="s">
        <v>43</v>
      </c>
    </row>
    <row r="155" spans="1:19" ht="27" customHeight="1">
      <c r="A155" s="128" t="s">
        <v>1331</v>
      </c>
      <c r="B155" s="99" t="s">
        <v>122</v>
      </c>
      <c r="C155" s="107">
        <v>1974</v>
      </c>
      <c r="D155" s="107" t="s">
        <v>21</v>
      </c>
      <c r="E155" s="107" t="s">
        <v>20</v>
      </c>
      <c r="F155" s="111">
        <v>5</v>
      </c>
      <c r="G155" s="111">
        <v>4</v>
      </c>
      <c r="H155" s="106">
        <v>3222.95</v>
      </c>
      <c r="I155" s="106">
        <v>138.19999999999999</v>
      </c>
      <c r="J155" s="106">
        <v>3084.75</v>
      </c>
      <c r="K155" s="104">
        <f>SUM(L155:O155)</f>
        <v>3133100</v>
      </c>
      <c r="L155" s="106">
        <v>0</v>
      </c>
      <c r="M155" s="106">
        <v>0</v>
      </c>
      <c r="N155" s="106">
        <v>0</v>
      </c>
      <c r="O155" s="104">
        <v>3133100</v>
      </c>
      <c r="P155" s="114">
        <f>K155/H155</f>
        <v>972.12181386617851</v>
      </c>
      <c r="Q155" s="114">
        <v>9673</v>
      </c>
      <c r="R155" s="103" t="s">
        <v>43</v>
      </c>
    </row>
    <row r="156" spans="1:19" ht="27" customHeight="1">
      <c r="A156" s="128" t="s">
        <v>1332</v>
      </c>
      <c r="B156" s="99" t="s">
        <v>125</v>
      </c>
      <c r="C156" s="107">
        <v>1958</v>
      </c>
      <c r="D156" s="107" t="s">
        <v>21</v>
      </c>
      <c r="E156" s="107" t="s">
        <v>20</v>
      </c>
      <c r="F156" s="111">
        <v>2</v>
      </c>
      <c r="G156" s="111">
        <v>3</v>
      </c>
      <c r="H156" s="106">
        <v>909.5</v>
      </c>
      <c r="I156" s="106">
        <v>0</v>
      </c>
      <c r="J156" s="106">
        <v>862.2</v>
      </c>
      <c r="K156" s="104">
        <f t="shared" si="29"/>
        <v>3717862.41</v>
      </c>
      <c r="L156" s="106">
        <v>0</v>
      </c>
      <c r="M156" s="106">
        <v>0</v>
      </c>
      <c r="N156" s="106">
        <v>0</v>
      </c>
      <c r="O156" s="104">
        <v>3717862.41</v>
      </c>
      <c r="P156" s="114">
        <f t="shared" si="30"/>
        <v>4087.8091368884002</v>
      </c>
      <c r="Q156" s="114">
        <v>9673</v>
      </c>
      <c r="R156" s="103" t="s">
        <v>41</v>
      </c>
    </row>
    <row r="157" spans="1:19" ht="27" customHeight="1">
      <c r="A157" s="128" t="s">
        <v>1333</v>
      </c>
      <c r="B157" s="99" t="s">
        <v>126</v>
      </c>
      <c r="C157" s="107">
        <v>1958</v>
      </c>
      <c r="D157" s="107" t="s">
        <v>21</v>
      </c>
      <c r="E157" s="107" t="s">
        <v>20</v>
      </c>
      <c r="F157" s="111">
        <v>2</v>
      </c>
      <c r="G157" s="111">
        <v>3</v>
      </c>
      <c r="H157" s="106">
        <v>900.4</v>
      </c>
      <c r="I157" s="106">
        <v>0</v>
      </c>
      <c r="J157" s="106">
        <v>853.9</v>
      </c>
      <c r="K157" s="104">
        <f t="shared" si="29"/>
        <v>3672396.42</v>
      </c>
      <c r="L157" s="106">
        <v>0</v>
      </c>
      <c r="M157" s="106">
        <v>0</v>
      </c>
      <c r="N157" s="106">
        <v>0</v>
      </c>
      <c r="O157" s="104">
        <v>3672396.42</v>
      </c>
      <c r="P157" s="114">
        <f t="shared" si="30"/>
        <v>4078.6277432252332</v>
      </c>
      <c r="Q157" s="114">
        <v>9673</v>
      </c>
      <c r="R157" s="103" t="s">
        <v>41</v>
      </c>
    </row>
    <row r="158" spans="1:19" ht="27" customHeight="1">
      <c r="A158" s="128" t="s">
        <v>1334</v>
      </c>
      <c r="B158" s="99" t="s">
        <v>127</v>
      </c>
      <c r="C158" s="92">
        <v>1958</v>
      </c>
      <c r="D158" s="107" t="s">
        <v>21</v>
      </c>
      <c r="E158" s="107" t="s">
        <v>20</v>
      </c>
      <c r="F158" s="111">
        <v>2</v>
      </c>
      <c r="G158" s="111">
        <v>2</v>
      </c>
      <c r="H158" s="106">
        <v>677.1</v>
      </c>
      <c r="I158" s="106">
        <v>0</v>
      </c>
      <c r="J158" s="106">
        <v>644.1</v>
      </c>
      <c r="K158" s="104">
        <f t="shared" si="29"/>
        <v>2939047.23</v>
      </c>
      <c r="L158" s="106">
        <v>0</v>
      </c>
      <c r="M158" s="106">
        <v>0</v>
      </c>
      <c r="N158" s="106">
        <v>0</v>
      </c>
      <c r="O158" s="104">
        <v>2939047.23</v>
      </c>
      <c r="P158" s="114">
        <f t="shared" si="30"/>
        <v>4340.6398316349132</v>
      </c>
      <c r="Q158" s="114">
        <v>9673</v>
      </c>
      <c r="R158" s="103" t="s">
        <v>41</v>
      </c>
    </row>
    <row r="159" spans="1:19" ht="27" customHeight="1">
      <c r="A159" s="128" t="s">
        <v>1335</v>
      </c>
      <c r="B159" s="99" t="s">
        <v>128</v>
      </c>
      <c r="C159" s="92">
        <v>1958</v>
      </c>
      <c r="D159" s="107" t="s">
        <v>21</v>
      </c>
      <c r="E159" s="107" t="s">
        <v>20</v>
      </c>
      <c r="F159" s="111">
        <v>2</v>
      </c>
      <c r="G159" s="111">
        <v>2</v>
      </c>
      <c r="H159" s="106">
        <v>692.5</v>
      </c>
      <c r="I159" s="106">
        <v>0</v>
      </c>
      <c r="J159" s="106">
        <v>659.3</v>
      </c>
      <c r="K159" s="104">
        <f t="shared" si="29"/>
        <v>3696000</v>
      </c>
      <c r="L159" s="106">
        <v>0</v>
      </c>
      <c r="M159" s="106">
        <v>0</v>
      </c>
      <c r="N159" s="106">
        <v>0</v>
      </c>
      <c r="O159" s="104">
        <v>3696000</v>
      </c>
      <c r="P159" s="114">
        <f t="shared" si="30"/>
        <v>5337.1841155234661</v>
      </c>
      <c r="Q159" s="114">
        <v>9673</v>
      </c>
      <c r="R159" s="103" t="s">
        <v>42</v>
      </c>
    </row>
    <row r="160" spans="1:19" ht="27" customHeight="1">
      <c r="A160" s="128" t="s">
        <v>1336</v>
      </c>
      <c r="B160" s="99" t="s">
        <v>129</v>
      </c>
      <c r="C160" s="92">
        <v>1958</v>
      </c>
      <c r="D160" s="107" t="s">
        <v>21</v>
      </c>
      <c r="E160" s="107" t="s">
        <v>20</v>
      </c>
      <c r="F160" s="111">
        <v>2</v>
      </c>
      <c r="G160" s="111">
        <v>3</v>
      </c>
      <c r="H160" s="106">
        <v>909.5</v>
      </c>
      <c r="I160" s="106">
        <v>0</v>
      </c>
      <c r="J160" s="106">
        <v>862.6</v>
      </c>
      <c r="K160" s="104">
        <f t="shared" si="29"/>
        <v>4567200</v>
      </c>
      <c r="L160" s="106">
        <v>0</v>
      </c>
      <c r="M160" s="106">
        <v>0</v>
      </c>
      <c r="N160" s="106">
        <v>0</v>
      </c>
      <c r="O160" s="104">
        <v>4567200</v>
      </c>
      <c r="P160" s="114">
        <f t="shared" si="30"/>
        <v>5021.6602528862013</v>
      </c>
      <c r="Q160" s="114">
        <v>9673</v>
      </c>
      <c r="R160" s="103" t="s">
        <v>42</v>
      </c>
    </row>
    <row r="161" spans="1:21" ht="27" customHeight="1">
      <c r="A161" s="128" t="s">
        <v>1337</v>
      </c>
      <c r="B161" s="99" t="s">
        <v>130</v>
      </c>
      <c r="C161" s="92">
        <v>1958</v>
      </c>
      <c r="D161" s="107" t="s">
        <v>21</v>
      </c>
      <c r="E161" s="107" t="s">
        <v>20</v>
      </c>
      <c r="F161" s="111">
        <v>2</v>
      </c>
      <c r="G161" s="111">
        <v>2</v>
      </c>
      <c r="H161" s="106">
        <v>576.5</v>
      </c>
      <c r="I161" s="106">
        <v>0</v>
      </c>
      <c r="J161" s="106">
        <v>541.5</v>
      </c>
      <c r="K161" s="104">
        <f t="shared" si="29"/>
        <v>3696000</v>
      </c>
      <c r="L161" s="106">
        <v>0</v>
      </c>
      <c r="M161" s="106">
        <v>0</v>
      </c>
      <c r="N161" s="106">
        <v>0</v>
      </c>
      <c r="O161" s="104">
        <v>3696000</v>
      </c>
      <c r="P161" s="114">
        <f t="shared" si="30"/>
        <v>6411.1014744145705</v>
      </c>
      <c r="Q161" s="114">
        <v>9673</v>
      </c>
      <c r="R161" s="103" t="s">
        <v>42</v>
      </c>
    </row>
    <row r="162" spans="1:21" ht="45" customHeight="1">
      <c r="A162" s="196" t="s">
        <v>1184</v>
      </c>
      <c r="B162" s="196"/>
      <c r="C162" s="196"/>
      <c r="D162" s="196"/>
      <c r="E162" s="196"/>
      <c r="F162" s="196"/>
      <c r="G162" s="196"/>
      <c r="H162" s="196"/>
      <c r="I162" s="196"/>
      <c r="J162" s="196"/>
      <c r="K162" s="196"/>
      <c r="L162" s="196"/>
      <c r="M162" s="196"/>
      <c r="N162" s="196"/>
      <c r="O162" s="196"/>
      <c r="P162" s="196"/>
      <c r="Q162" s="196"/>
      <c r="R162" s="196"/>
    </row>
    <row r="163" spans="1:21" ht="45" customHeight="1">
      <c r="A163" s="193" t="s">
        <v>133</v>
      </c>
      <c r="B163" s="193"/>
      <c r="C163" s="89" t="s">
        <v>22</v>
      </c>
      <c r="D163" s="89" t="s">
        <v>22</v>
      </c>
      <c r="E163" s="89" t="s">
        <v>22</v>
      </c>
      <c r="F163" s="55" t="s">
        <v>22</v>
      </c>
      <c r="G163" s="55" t="s">
        <v>22</v>
      </c>
      <c r="H163" s="56">
        <f t="shared" ref="H163:N163" si="31">SUM(H164:H165)</f>
        <v>536.20000000000005</v>
      </c>
      <c r="I163" s="56">
        <f t="shared" si="31"/>
        <v>116.9</v>
      </c>
      <c r="J163" s="56">
        <f t="shared" si="31"/>
        <v>419.29999999999995</v>
      </c>
      <c r="K163" s="56">
        <f t="shared" si="31"/>
        <v>2816000</v>
      </c>
      <c r="L163" s="56">
        <f t="shared" si="31"/>
        <v>0</v>
      </c>
      <c r="M163" s="56">
        <f t="shared" si="31"/>
        <v>0</v>
      </c>
      <c r="N163" s="56">
        <f t="shared" si="31"/>
        <v>0</v>
      </c>
      <c r="O163" s="56">
        <f>SUM(O164:O165)</f>
        <v>2816000</v>
      </c>
      <c r="P163" s="51">
        <f>K163/H163</f>
        <v>5251.7717269675486</v>
      </c>
      <c r="Q163" s="57" t="s">
        <v>22</v>
      </c>
      <c r="R163" s="58" t="s">
        <v>22</v>
      </c>
    </row>
    <row r="164" spans="1:21" s="23" customFormat="1" ht="27" customHeight="1">
      <c r="A164" s="130" t="s">
        <v>1338</v>
      </c>
      <c r="B164" s="99" t="s">
        <v>131</v>
      </c>
      <c r="C164" s="92">
        <v>1961</v>
      </c>
      <c r="D164" s="92" t="s">
        <v>21</v>
      </c>
      <c r="E164" s="92" t="s">
        <v>20</v>
      </c>
      <c r="F164" s="92">
        <v>2</v>
      </c>
      <c r="G164" s="92">
        <v>1</v>
      </c>
      <c r="H164" s="64">
        <v>234.1</v>
      </c>
      <c r="I164" s="64">
        <v>92.5</v>
      </c>
      <c r="J164" s="64">
        <v>141.6</v>
      </c>
      <c r="K164" s="104">
        <f>SUM(L164:O164)</f>
        <v>1276000</v>
      </c>
      <c r="L164" s="65">
        <v>0</v>
      </c>
      <c r="M164" s="65">
        <v>0</v>
      </c>
      <c r="N164" s="65">
        <v>0</v>
      </c>
      <c r="O164" s="94">
        <v>1276000</v>
      </c>
      <c r="P164" s="114">
        <f>K164/H164</f>
        <v>5450.6621102093122</v>
      </c>
      <c r="Q164" s="114">
        <v>9673</v>
      </c>
      <c r="R164" s="98" t="s">
        <v>43</v>
      </c>
      <c r="S164" s="27"/>
      <c r="T164" s="27"/>
      <c r="U164" s="27"/>
    </row>
    <row r="165" spans="1:21" s="26" customFormat="1" ht="27" customHeight="1">
      <c r="A165" s="130" t="s">
        <v>1339</v>
      </c>
      <c r="B165" s="99" t="s">
        <v>132</v>
      </c>
      <c r="C165" s="92">
        <v>1960</v>
      </c>
      <c r="D165" s="92" t="s">
        <v>21</v>
      </c>
      <c r="E165" s="92" t="s">
        <v>20</v>
      </c>
      <c r="F165" s="100">
        <v>2</v>
      </c>
      <c r="G165" s="100">
        <v>1</v>
      </c>
      <c r="H165" s="106">
        <v>302.10000000000002</v>
      </c>
      <c r="I165" s="106">
        <v>24.4</v>
      </c>
      <c r="J165" s="106">
        <v>277.7</v>
      </c>
      <c r="K165" s="104">
        <f>SUM(L165:O165)</f>
        <v>1540000</v>
      </c>
      <c r="L165" s="106">
        <v>0</v>
      </c>
      <c r="M165" s="106">
        <v>0</v>
      </c>
      <c r="N165" s="106">
        <v>0</v>
      </c>
      <c r="O165" s="106">
        <v>1540000</v>
      </c>
      <c r="P165" s="114">
        <f>K165/H165</f>
        <v>5097.6497848394565</v>
      </c>
      <c r="Q165" s="114">
        <v>9673</v>
      </c>
      <c r="R165" s="60" t="s">
        <v>42</v>
      </c>
      <c r="S165" s="25"/>
      <c r="T165" s="25"/>
      <c r="U165" s="25"/>
    </row>
    <row r="166" spans="1:21" ht="45" customHeight="1">
      <c r="A166" s="196" t="s">
        <v>1185</v>
      </c>
      <c r="B166" s="196"/>
      <c r="C166" s="196"/>
      <c r="D166" s="196"/>
      <c r="E166" s="196"/>
      <c r="F166" s="196"/>
      <c r="G166" s="196"/>
      <c r="H166" s="196"/>
      <c r="I166" s="196"/>
      <c r="J166" s="196"/>
      <c r="K166" s="196"/>
      <c r="L166" s="196"/>
      <c r="M166" s="196"/>
      <c r="N166" s="196"/>
      <c r="O166" s="196"/>
      <c r="P166" s="196"/>
      <c r="Q166" s="196"/>
      <c r="R166" s="196"/>
    </row>
    <row r="167" spans="1:21" ht="45" customHeight="1">
      <c r="A167" s="193" t="s">
        <v>1161</v>
      </c>
      <c r="B167" s="193"/>
      <c r="C167" s="87" t="s">
        <v>22</v>
      </c>
      <c r="D167" s="87" t="s">
        <v>22</v>
      </c>
      <c r="E167" s="87" t="s">
        <v>22</v>
      </c>
      <c r="F167" s="50" t="s">
        <v>22</v>
      </c>
      <c r="G167" s="50" t="s">
        <v>22</v>
      </c>
      <c r="H167" s="66">
        <f t="shared" ref="H167:N167" si="32">SUM(H168:H172)</f>
        <v>15506.2</v>
      </c>
      <c r="I167" s="66">
        <f t="shared" si="32"/>
        <v>3553.3999999999996</v>
      </c>
      <c r="J167" s="66">
        <f t="shared" si="32"/>
        <v>11952.8</v>
      </c>
      <c r="K167" s="66">
        <f t="shared" si="32"/>
        <v>20922169.800000001</v>
      </c>
      <c r="L167" s="66">
        <f t="shared" si="32"/>
        <v>0</v>
      </c>
      <c r="M167" s="66">
        <f t="shared" si="32"/>
        <v>0</v>
      </c>
      <c r="N167" s="66">
        <f t="shared" si="32"/>
        <v>0</v>
      </c>
      <c r="O167" s="66">
        <f>SUM(O168:O172)</f>
        <v>20922169.800000001</v>
      </c>
      <c r="P167" s="51">
        <f t="shared" ref="P167:P172" si="33">K167/H167</f>
        <v>1349.2776953734635</v>
      </c>
      <c r="Q167" s="57" t="s">
        <v>22</v>
      </c>
      <c r="R167" s="61" t="s">
        <v>22</v>
      </c>
    </row>
    <row r="168" spans="1:21" ht="27" customHeight="1">
      <c r="A168" s="130" t="s">
        <v>1340</v>
      </c>
      <c r="B168" s="99" t="s">
        <v>1162</v>
      </c>
      <c r="C168" s="92">
        <v>1976</v>
      </c>
      <c r="D168" s="92" t="s">
        <v>21</v>
      </c>
      <c r="E168" s="92" t="s">
        <v>1097</v>
      </c>
      <c r="F168" s="100">
        <v>5</v>
      </c>
      <c r="G168" s="100">
        <v>6</v>
      </c>
      <c r="H168" s="67">
        <v>4611.1000000000004</v>
      </c>
      <c r="I168" s="67">
        <v>1654.1</v>
      </c>
      <c r="J168" s="67">
        <v>2957</v>
      </c>
      <c r="K168" s="67">
        <f>SUM(L168:O168)</f>
        <v>5053506</v>
      </c>
      <c r="L168" s="67">
        <v>0</v>
      </c>
      <c r="M168" s="67">
        <v>0</v>
      </c>
      <c r="N168" s="67">
        <v>0</v>
      </c>
      <c r="O168" s="67">
        <v>5053506</v>
      </c>
      <c r="P168" s="114">
        <f t="shared" si="33"/>
        <v>1095.943701069159</v>
      </c>
      <c r="Q168" s="114">
        <v>9673</v>
      </c>
      <c r="R168" s="98" t="s">
        <v>43</v>
      </c>
      <c r="S168" s="1"/>
      <c r="T168" s="1"/>
      <c r="U168" s="1"/>
    </row>
    <row r="169" spans="1:21" ht="27" customHeight="1">
      <c r="A169" s="130" t="s">
        <v>1341</v>
      </c>
      <c r="B169" s="99" t="s">
        <v>1211</v>
      </c>
      <c r="C169" s="92">
        <v>1994</v>
      </c>
      <c r="D169" s="92" t="s">
        <v>21</v>
      </c>
      <c r="E169" s="92" t="s">
        <v>1097</v>
      </c>
      <c r="F169" s="100">
        <v>2</v>
      </c>
      <c r="G169" s="100">
        <v>3</v>
      </c>
      <c r="H169" s="67">
        <v>969.6</v>
      </c>
      <c r="I169" s="67">
        <v>88.2</v>
      </c>
      <c r="J169" s="67">
        <v>881.4</v>
      </c>
      <c r="K169" s="67">
        <f>SUM(L169:O169)</f>
        <v>3685000</v>
      </c>
      <c r="L169" s="67">
        <v>0</v>
      </c>
      <c r="M169" s="67">
        <v>0</v>
      </c>
      <c r="N169" s="67">
        <v>0</v>
      </c>
      <c r="O169" s="67">
        <v>3685000</v>
      </c>
      <c r="P169" s="114">
        <f t="shared" si="33"/>
        <v>3800.5363036303629</v>
      </c>
      <c r="Q169" s="114">
        <v>9673</v>
      </c>
      <c r="R169" s="98" t="s">
        <v>43</v>
      </c>
      <c r="S169" s="1"/>
      <c r="T169" s="1"/>
      <c r="U169" s="1"/>
    </row>
    <row r="170" spans="1:21" ht="27" customHeight="1">
      <c r="A170" s="130" t="s">
        <v>1342</v>
      </c>
      <c r="B170" s="99" t="s">
        <v>1212</v>
      </c>
      <c r="C170" s="92">
        <v>1984</v>
      </c>
      <c r="D170" s="92" t="s">
        <v>21</v>
      </c>
      <c r="E170" s="92" t="s">
        <v>1097</v>
      </c>
      <c r="F170" s="100">
        <v>2</v>
      </c>
      <c r="G170" s="100">
        <v>3</v>
      </c>
      <c r="H170" s="67">
        <v>933.2</v>
      </c>
      <c r="I170" s="67">
        <v>87.5</v>
      </c>
      <c r="J170" s="67">
        <v>845.7</v>
      </c>
      <c r="K170" s="67">
        <f>SUM(L170:O170)</f>
        <v>2293020</v>
      </c>
      <c r="L170" s="67">
        <v>0</v>
      </c>
      <c r="M170" s="67">
        <v>0</v>
      </c>
      <c r="N170" s="67">
        <v>0</v>
      </c>
      <c r="O170" s="67">
        <v>2293020</v>
      </c>
      <c r="P170" s="114">
        <f t="shared" si="33"/>
        <v>2457.1581654522074</v>
      </c>
      <c r="Q170" s="114">
        <v>9673</v>
      </c>
      <c r="R170" s="98" t="s">
        <v>43</v>
      </c>
      <c r="S170" s="1"/>
      <c r="T170" s="1"/>
      <c r="U170" s="1"/>
    </row>
    <row r="171" spans="1:21" ht="27" customHeight="1">
      <c r="A171" s="130" t="s">
        <v>1343</v>
      </c>
      <c r="B171" s="99" t="s">
        <v>1163</v>
      </c>
      <c r="C171" s="92">
        <v>1976</v>
      </c>
      <c r="D171" s="92" t="s">
        <v>21</v>
      </c>
      <c r="E171" s="92" t="s">
        <v>1097</v>
      </c>
      <c r="F171" s="100">
        <v>5</v>
      </c>
      <c r="G171" s="100">
        <v>6</v>
      </c>
      <c r="H171" s="67">
        <v>4437</v>
      </c>
      <c r="I171" s="67">
        <v>0</v>
      </c>
      <c r="J171" s="67">
        <v>4437</v>
      </c>
      <c r="K171" s="67">
        <f>SUM(L171:O171)</f>
        <v>4542257.8</v>
      </c>
      <c r="L171" s="67">
        <v>0</v>
      </c>
      <c r="M171" s="67">
        <v>0</v>
      </c>
      <c r="N171" s="67">
        <v>0</v>
      </c>
      <c r="O171" s="67">
        <v>4542257.8</v>
      </c>
      <c r="P171" s="114">
        <f t="shared" si="33"/>
        <v>1023.722740590489</v>
      </c>
      <c r="Q171" s="114">
        <v>9673</v>
      </c>
      <c r="R171" s="98" t="s">
        <v>43</v>
      </c>
      <c r="S171" s="1"/>
      <c r="T171" s="1"/>
      <c r="U171" s="1"/>
    </row>
    <row r="172" spans="1:21" ht="27" customHeight="1">
      <c r="A172" s="130" t="s">
        <v>1344</v>
      </c>
      <c r="B172" s="99" t="s">
        <v>1164</v>
      </c>
      <c r="C172" s="92">
        <v>1993</v>
      </c>
      <c r="D172" s="92" t="s">
        <v>21</v>
      </c>
      <c r="E172" s="92" t="s">
        <v>1097</v>
      </c>
      <c r="F172" s="100">
        <v>5</v>
      </c>
      <c r="G172" s="100">
        <v>6</v>
      </c>
      <c r="H172" s="67">
        <v>4555.3</v>
      </c>
      <c r="I172" s="67">
        <v>1723.6</v>
      </c>
      <c r="J172" s="67">
        <v>2831.7</v>
      </c>
      <c r="K172" s="67">
        <f>SUM(L172:O172)</f>
        <v>5348386</v>
      </c>
      <c r="L172" s="67">
        <v>0</v>
      </c>
      <c r="M172" s="67">
        <v>0</v>
      </c>
      <c r="N172" s="67">
        <v>0</v>
      </c>
      <c r="O172" s="67">
        <v>5348386</v>
      </c>
      <c r="P172" s="114">
        <f t="shared" si="33"/>
        <v>1174.101815467697</v>
      </c>
      <c r="Q172" s="114">
        <v>9673</v>
      </c>
      <c r="R172" s="98" t="s">
        <v>43</v>
      </c>
      <c r="S172" s="1"/>
      <c r="T172" s="1"/>
      <c r="U172" s="1"/>
    </row>
    <row r="173" spans="1:21" ht="45" customHeight="1">
      <c r="A173" s="221" t="s">
        <v>1186</v>
      </c>
      <c r="B173" s="222"/>
      <c r="C173" s="222"/>
      <c r="D173" s="222"/>
      <c r="E173" s="222"/>
      <c r="F173" s="222"/>
      <c r="G173" s="222"/>
      <c r="H173" s="222"/>
      <c r="I173" s="222"/>
      <c r="J173" s="222"/>
      <c r="K173" s="222"/>
      <c r="L173" s="222"/>
      <c r="M173" s="222"/>
      <c r="N173" s="222"/>
      <c r="O173" s="222"/>
      <c r="P173" s="222"/>
      <c r="Q173" s="222"/>
      <c r="R173" s="223"/>
    </row>
    <row r="174" spans="1:21" ht="45" customHeight="1">
      <c r="A174" s="193" t="s">
        <v>1192</v>
      </c>
      <c r="B174" s="193"/>
      <c r="C174" s="89" t="s">
        <v>22</v>
      </c>
      <c r="D174" s="89" t="s">
        <v>22</v>
      </c>
      <c r="E174" s="89" t="s">
        <v>22</v>
      </c>
      <c r="F174" s="55" t="s">
        <v>22</v>
      </c>
      <c r="G174" s="55" t="s">
        <v>22</v>
      </c>
      <c r="H174" s="56">
        <f t="shared" ref="H174:N174" si="34">SUM(H175:H176)</f>
        <v>430.2</v>
      </c>
      <c r="I174" s="56">
        <f t="shared" si="34"/>
        <v>0</v>
      </c>
      <c r="J174" s="56">
        <f t="shared" si="34"/>
        <v>387.8</v>
      </c>
      <c r="K174" s="56">
        <f t="shared" si="34"/>
        <v>371026</v>
      </c>
      <c r="L174" s="56">
        <f t="shared" si="34"/>
        <v>0</v>
      </c>
      <c r="M174" s="56">
        <f t="shared" si="34"/>
        <v>0</v>
      </c>
      <c r="N174" s="56">
        <f t="shared" si="34"/>
        <v>0</v>
      </c>
      <c r="O174" s="56">
        <f>SUM(O175:O176)</f>
        <v>371026</v>
      </c>
      <c r="P174" s="51">
        <f>K174/H174</f>
        <v>862.4500232450024</v>
      </c>
      <c r="Q174" s="57" t="s">
        <v>22</v>
      </c>
      <c r="R174" s="58" t="s">
        <v>22</v>
      </c>
    </row>
    <row r="175" spans="1:21" s="23" customFormat="1" ht="24.95" customHeight="1">
      <c r="A175" s="172" t="s">
        <v>1345</v>
      </c>
      <c r="B175" s="145" t="s">
        <v>1160</v>
      </c>
      <c r="C175" s="149">
        <v>1966</v>
      </c>
      <c r="D175" s="149" t="s">
        <v>21</v>
      </c>
      <c r="E175" s="149" t="s">
        <v>20</v>
      </c>
      <c r="F175" s="149">
        <v>2</v>
      </c>
      <c r="G175" s="149">
        <v>2</v>
      </c>
      <c r="H175" s="235">
        <v>430.2</v>
      </c>
      <c r="I175" s="214">
        <v>0</v>
      </c>
      <c r="J175" s="235">
        <v>387.8</v>
      </c>
      <c r="K175" s="104">
        <f>SUM(L175:O175)</f>
        <v>100000</v>
      </c>
      <c r="L175" s="65">
        <v>0</v>
      </c>
      <c r="M175" s="65">
        <v>0</v>
      </c>
      <c r="N175" s="65">
        <v>0</v>
      </c>
      <c r="O175" s="94">
        <v>100000</v>
      </c>
      <c r="P175" s="114">
        <f>K175/H175</f>
        <v>232.45002324500234</v>
      </c>
      <c r="Q175" s="114">
        <v>9673</v>
      </c>
      <c r="R175" s="98" t="s">
        <v>42</v>
      </c>
      <c r="S175" s="27"/>
      <c r="T175" s="27"/>
      <c r="U175" s="27"/>
    </row>
    <row r="176" spans="1:21" s="6" customFormat="1" ht="24.95" customHeight="1">
      <c r="A176" s="173"/>
      <c r="B176" s="146"/>
      <c r="C176" s="150"/>
      <c r="D176" s="150"/>
      <c r="E176" s="150"/>
      <c r="F176" s="150"/>
      <c r="G176" s="150"/>
      <c r="H176" s="236"/>
      <c r="I176" s="215"/>
      <c r="J176" s="236"/>
      <c r="K176" s="104">
        <f>SUM(L176:O176)</f>
        <v>271026</v>
      </c>
      <c r="L176" s="65">
        <v>0</v>
      </c>
      <c r="M176" s="65">
        <v>0</v>
      </c>
      <c r="N176" s="65">
        <v>0</v>
      </c>
      <c r="O176" s="94">
        <v>271026</v>
      </c>
      <c r="P176" s="114">
        <f>K176/H175</f>
        <v>630</v>
      </c>
      <c r="Q176" s="114">
        <v>9673</v>
      </c>
      <c r="R176" s="98" t="s">
        <v>43</v>
      </c>
      <c r="S176" s="22"/>
      <c r="T176" s="22"/>
      <c r="U176" s="22"/>
    </row>
    <row r="177" spans="1:21" ht="45" customHeight="1">
      <c r="A177" s="196" t="s">
        <v>1113</v>
      </c>
      <c r="B177" s="196"/>
      <c r="C177" s="196"/>
      <c r="D177" s="196"/>
      <c r="E177" s="196"/>
      <c r="F177" s="196"/>
      <c r="G177" s="196"/>
      <c r="H177" s="196"/>
      <c r="I177" s="196"/>
      <c r="J177" s="196"/>
      <c r="K177" s="196"/>
      <c r="L177" s="196"/>
      <c r="M177" s="196"/>
      <c r="N177" s="196"/>
      <c r="O177" s="196"/>
      <c r="P177" s="196"/>
      <c r="Q177" s="196"/>
      <c r="R177" s="196"/>
    </row>
    <row r="178" spans="1:21" ht="45" customHeight="1">
      <c r="A178" s="193" t="s">
        <v>1098</v>
      </c>
      <c r="B178" s="193"/>
      <c r="C178" s="87" t="s">
        <v>22</v>
      </c>
      <c r="D178" s="87" t="s">
        <v>22</v>
      </c>
      <c r="E178" s="87" t="s">
        <v>22</v>
      </c>
      <c r="F178" s="50" t="s">
        <v>22</v>
      </c>
      <c r="G178" s="50" t="s">
        <v>22</v>
      </c>
      <c r="H178" s="66">
        <f t="shared" ref="H178:N178" si="35">SUM(H179)</f>
        <v>763.5</v>
      </c>
      <c r="I178" s="66">
        <f t="shared" si="35"/>
        <v>0</v>
      </c>
      <c r="J178" s="66">
        <f t="shared" si="35"/>
        <v>722.5</v>
      </c>
      <c r="K178" s="66">
        <f t="shared" si="35"/>
        <v>2818731.24</v>
      </c>
      <c r="L178" s="66">
        <f t="shared" si="35"/>
        <v>0</v>
      </c>
      <c r="M178" s="66">
        <f t="shared" si="35"/>
        <v>0</v>
      </c>
      <c r="N178" s="66">
        <f t="shared" si="35"/>
        <v>0</v>
      </c>
      <c r="O178" s="66">
        <f>SUM(O179)</f>
        <v>2818731.24</v>
      </c>
      <c r="P178" s="51">
        <f>K178/H178</f>
        <v>3691.8549312377213</v>
      </c>
      <c r="Q178" s="57" t="s">
        <v>22</v>
      </c>
      <c r="R178" s="61" t="s">
        <v>22</v>
      </c>
    </row>
    <row r="179" spans="1:21" ht="24.95" customHeight="1">
      <c r="A179" s="130" t="s">
        <v>1346</v>
      </c>
      <c r="B179" s="99" t="s">
        <v>1096</v>
      </c>
      <c r="C179" s="92">
        <v>1973</v>
      </c>
      <c r="D179" s="92" t="s">
        <v>21</v>
      </c>
      <c r="E179" s="92" t="s">
        <v>1097</v>
      </c>
      <c r="F179" s="100">
        <v>2</v>
      </c>
      <c r="G179" s="100">
        <v>2</v>
      </c>
      <c r="H179" s="67">
        <v>763.5</v>
      </c>
      <c r="I179" s="67">
        <v>0</v>
      </c>
      <c r="J179" s="67">
        <v>722.5</v>
      </c>
      <c r="K179" s="67">
        <f>SUM(L179:O179)</f>
        <v>2818731.24</v>
      </c>
      <c r="L179" s="67">
        <v>0</v>
      </c>
      <c r="M179" s="67">
        <v>0</v>
      </c>
      <c r="N179" s="67">
        <v>0</v>
      </c>
      <c r="O179" s="67">
        <v>2818731.24</v>
      </c>
      <c r="P179" s="114">
        <f>K179/H179</f>
        <v>3691.8549312377213</v>
      </c>
      <c r="Q179" s="114">
        <v>9673</v>
      </c>
      <c r="R179" s="98" t="s">
        <v>41</v>
      </c>
      <c r="S179" s="24">
        <f>O179</f>
        <v>2818731.24</v>
      </c>
      <c r="T179" s="1"/>
      <c r="U179" s="1"/>
    </row>
    <row r="180" spans="1:21" ht="45" customHeight="1">
      <c r="A180" s="196" t="s">
        <v>1114</v>
      </c>
      <c r="B180" s="196"/>
      <c r="C180" s="196"/>
      <c r="D180" s="196"/>
      <c r="E180" s="196"/>
      <c r="F180" s="196"/>
      <c r="G180" s="196"/>
      <c r="H180" s="196"/>
      <c r="I180" s="196"/>
      <c r="J180" s="196"/>
      <c r="K180" s="196"/>
      <c r="L180" s="196"/>
      <c r="M180" s="196"/>
      <c r="N180" s="196"/>
      <c r="O180" s="196"/>
      <c r="P180" s="196"/>
      <c r="Q180" s="196"/>
      <c r="R180" s="196"/>
    </row>
    <row r="181" spans="1:21" ht="45" customHeight="1">
      <c r="A181" s="193" t="s">
        <v>134</v>
      </c>
      <c r="B181" s="193"/>
      <c r="C181" s="89" t="s">
        <v>22</v>
      </c>
      <c r="D181" s="89" t="s">
        <v>22</v>
      </c>
      <c r="E181" s="89" t="s">
        <v>22</v>
      </c>
      <c r="F181" s="55" t="s">
        <v>22</v>
      </c>
      <c r="G181" s="55" t="s">
        <v>22</v>
      </c>
      <c r="H181" s="56">
        <f t="shared" ref="H181:N181" si="36">SUM(H182:H189)</f>
        <v>4393.0999999999995</v>
      </c>
      <c r="I181" s="56">
        <f t="shared" si="36"/>
        <v>963.2</v>
      </c>
      <c r="J181" s="56">
        <f t="shared" si="36"/>
        <v>4023.1000000000004</v>
      </c>
      <c r="K181" s="56">
        <f t="shared" si="36"/>
        <v>14079185.640000001</v>
      </c>
      <c r="L181" s="56">
        <f t="shared" si="36"/>
        <v>0</v>
      </c>
      <c r="M181" s="56">
        <f t="shared" si="36"/>
        <v>0</v>
      </c>
      <c r="N181" s="56">
        <f t="shared" si="36"/>
        <v>0</v>
      </c>
      <c r="O181" s="56">
        <f>SUM(O182:O189)</f>
        <v>14079185.640000001</v>
      </c>
      <c r="P181" s="51">
        <f>K181/H181</f>
        <v>3204.8406910837457</v>
      </c>
      <c r="Q181" s="57" t="s">
        <v>22</v>
      </c>
      <c r="R181" s="58" t="s">
        <v>22</v>
      </c>
    </row>
    <row r="182" spans="1:21" ht="24.95" customHeight="1">
      <c r="A182" s="128" t="s">
        <v>1347</v>
      </c>
      <c r="B182" s="99" t="s">
        <v>1019</v>
      </c>
      <c r="C182" s="107">
        <v>1991</v>
      </c>
      <c r="D182" s="107" t="s">
        <v>21</v>
      </c>
      <c r="E182" s="107" t="s">
        <v>20</v>
      </c>
      <c r="F182" s="111">
        <v>2</v>
      </c>
      <c r="G182" s="111">
        <v>2</v>
      </c>
      <c r="H182" s="106">
        <v>748.7</v>
      </c>
      <c r="I182" s="106">
        <v>0</v>
      </c>
      <c r="J182" s="106">
        <v>748.7</v>
      </c>
      <c r="K182" s="106">
        <f t="shared" ref="K182:K188" si="37">SUM(L182:O182)</f>
        <v>3111460.64</v>
      </c>
      <c r="L182" s="106">
        <v>0</v>
      </c>
      <c r="M182" s="106">
        <v>0</v>
      </c>
      <c r="N182" s="106">
        <v>0</v>
      </c>
      <c r="O182" s="106">
        <v>3111460.64</v>
      </c>
      <c r="P182" s="114">
        <f>K182/H182</f>
        <v>4155.8176038466672</v>
      </c>
      <c r="Q182" s="114">
        <v>9673</v>
      </c>
      <c r="R182" s="60" t="s">
        <v>41</v>
      </c>
      <c r="S182" s="24">
        <f>O182</f>
        <v>3111460.64</v>
      </c>
      <c r="T182" s="1"/>
      <c r="U182" s="1"/>
    </row>
    <row r="183" spans="1:21" s="23" customFormat="1" ht="24.95" customHeight="1">
      <c r="A183" s="128" t="s">
        <v>1348</v>
      </c>
      <c r="B183" s="122" t="s">
        <v>135</v>
      </c>
      <c r="C183" s="92">
        <v>1988</v>
      </c>
      <c r="D183" s="107" t="s">
        <v>21</v>
      </c>
      <c r="E183" s="107" t="s">
        <v>20</v>
      </c>
      <c r="F183" s="100">
        <v>3</v>
      </c>
      <c r="G183" s="111">
        <v>3</v>
      </c>
      <c r="H183" s="136">
        <v>1233</v>
      </c>
      <c r="I183" s="138">
        <v>0</v>
      </c>
      <c r="J183" s="136">
        <v>1233</v>
      </c>
      <c r="K183" s="104">
        <f t="shared" si="37"/>
        <v>3073950</v>
      </c>
      <c r="L183" s="114">
        <v>0</v>
      </c>
      <c r="M183" s="114">
        <v>0</v>
      </c>
      <c r="N183" s="114">
        <v>0</v>
      </c>
      <c r="O183" s="119">
        <v>3073950</v>
      </c>
      <c r="P183" s="114">
        <f t="shared" ref="P183:P189" si="38">K183/H183</f>
        <v>2493.0656934306571</v>
      </c>
      <c r="Q183" s="114">
        <v>9673</v>
      </c>
      <c r="R183" s="103" t="s">
        <v>43</v>
      </c>
      <c r="S183" s="28"/>
      <c r="T183" s="28"/>
      <c r="U183" s="27"/>
    </row>
    <row r="184" spans="1:21" s="23" customFormat="1" ht="24.95" customHeight="1">
      <c r="A184" s="128" t="s">
        <v>1349</v>
      </c>
      <c r="B184" s="122" t="s">
        <v>136</v>
      </c>
      <c r="C184" s="92">
        <v>1960</v>
      </c>
      <c r="D184" s="107" t="s">
        <v>21</v>
      </c>
      <c r="E184" s="107" t="s">
        <v>20</v>
      </c>
      <c r="F184" s="100">
        <v>2</v>
      </c>
      <c r="G184" s="111">
        <v>2</v>
      </c>
      <c r="H184" s="69">
        <v>269</v>
      </c>
      <c r="I184" s="70">
        <v>0</v>
      </c>
      <c r="J184" s="69">
        <v>256.60000000000002</v>
      </c>
      <c r="K184" s="104">
        <f t="shared" si="37"/>
        <v>1375000</v>
      </c>
      <c r="L184" s="69">
        <v>0</v>
      </c>
      <c r="M184" s="69">
        <v>0</v>
      </c>
      <c r="N184" s="69">
        <v>0</v>
      </c>
      <c r="O184" s="119">
        <v>1375000</v>
      </c>
      <c r="P184" s="114">
        <f t="shared" si="38"/>
        <v>5111.5241635687735</v>
      </c>
      <c r="Q184" s="114">
        <v>9673</v>
      </c>
      <c r="R184" s="103" t="s">
        <v>43</v>
      </c>
      <c r="S184" s="27"/>
      <c r="T184" s="27"/>
      <c r="U184" s="28"/>
    </row>
    <row r="185" spans="1:21" s="23" customFormat="1" ht="24.95" customHeight="1">
      <c r="A185" s="128" t="s">
        <v>1350</v>
      </c>
      <c r="B185" s="122" t="s">
        <v>137</v>
      </c>
      <c r="C185" s="107">
        <v>1959</v>
      </c>
      <c r="D185" s="107" t="s">
        <v>21</v>
      </c>
      <c r="E185" s="107" t="s">
        <v>20</v>
      </c>
      <c r="F185" s="100">
        <v>2</v>
      </c>
      <c r="G185" s="111">
        <v>1</v>
      </c>
      <c r="H185" s="69">
        <v>90.6</v>
      </c>
      <c r="I185" s="69">
        <v>0</v>
      </c>
      <c r="J185" s="69">
        <v>82.9</v>
      </c>
      <c r="K185" s="104">
        <f t="shared" si="37"/>
        <v>808500</v>
      </c>
      <c r="L185" s="71">
        <v>0</v>
      </c>
      <c r="M185" s="71">
        <v>0</v>
      </c>
      <c r="N185" s="71">
        <v>0</v>
      </c>
      <c r="O185" s="120">
        <v>808500</v>
      </c>
      <c r="P185" s="114">
        <f t="shared" si="38"/>
        <v>8923.8410596026497</v>
      </c>
      <c r="Q185" s="114">
        <v>9673</v>
      </c>
      <c r="R185" s="103" t="s">
        <v>42</v>
      </c>
      <c r="S185" s="27"/>
      <c r="T185" s="27"/>
      <c r="U185" s="27"/>
    </row>
    <row r="186" spans="1:21" s="23" customFormat="1" ht="24.95" customHeight="1">
      <c r="A186" s="128" t="s">
        <v>1351</v>
      </c>
      <c r="B186" s="122" t="s">
        <v>138</v>
      </c>
      <c r="C186" s="92">
        <v>1950</v>
      </c>
      <c r="D186" s="107" t="s">
        <v>21</v>
      </c>
      <c r="E186" s="107" t="s">
        <v>20</v>
      </c>
      <c r="F186" s="100">
        <v>2</v>
      </c>
      <c r="G186" s="111">
        <v>2</v>
      </c>
      <c r="H186" s="69">
        <v>380</v>
      </c>
      <c r="I186" s="69">
        <v>0</v>
      </c>
      <c r="J186" s="69">
        <v>350.6</v>
      </c>
      <c r="K186" s="104">
        <f t="shared" si="37"/>
        <v>3191875</v>
      </c>
      <c r="L186" s="69">
        <v>0</v>
      </c>
      <c r="M186" s="69">
        <v>0</v>
      </c>
      <c r="N186" s="69">
        <v>0</v>
      </c>
      <c r="O186" s="120">
        <v>3191875</v>
      </c>
      <c r="P186" s="114">
        <f t="shared" si="38"/>
        <v>8399.6710526315783</v>
      </c>
      <c r="Q186" s="114">
        <v>9673</v>
      </c>
      <c r="R186" s="60" t="s">
        <v>42</v>
      </c>
      <c r="S186" s="27"/>
      <c r="T186" s="27"/>
      <c r="U186" s="27"/>
    </row>
    <row r="187" spans="1:21" s="27" customFormat="1" ht="24.95" customHeight="1">
      <c r="A187" s="128" t="s">
        <v>1352</v>
      </c>
      <c r="B187" s="122" t="s">
        <v>139</v>
      </c>
      <c r="C187" s="107">
        <v>1959</v>
      </c>
      <c r="D187" s="107" t="s">
        <v>21</v>
      </c>
      <c r="E187" s="107" t="s">
        <v>20</v>
      </c>
      <c r="F187" s="107">
        <v>2</v>
      </c>
      <c r="G187" s="107">
        <v>1</v>
      </c>
      <c r="H187" s="69">
        <v>370.7</v>
      </c>
      <c r="I187" s="69">
        <v>0</v>
      </c>
      <c r="J187" s="69">
        <v>352.9</v>
      </c>
      <c r="K187" s="104">
        <f t="shared" si="37"/>
        <v>1918400</v>
      </c>
      <c r="L187" s="71">
        <v>0</v>
      </c>
      <c r="M187" s="71">
        <v>0</v>
      </c>
      <c r="N187" s="71">
        <v>0</v>
      </c>
      <c r="O187" s="120">
        <v>1918400</v>
      </c>
      <c r="P187" s="114">
        <f t="shared" si="38"/>
        <v>5175.0741839762613</v>
      </c>
      <c r="Q187" s="114">
        <v>9673</v>
      </c>
      <c r="R187" s="103" t="s">
        <v>42</v>
      </c>
    </row>
    <row r="188" spans="1:21" s="2" customFormat="1" ht="24.95" customHeight="1">
      <c r="A188" s="128" t="s">
        <v>1353</v>
      </c>
      <c r="B188" s="99" t="s">
        <v>1228</v>
      </c>
      <c r="C188" s="92">
        <v>1985</v>
      </c>
      <c r="D188" s="92">
        <v>2017</v>
      </c>
      <c r="E188" s="92" t="s">
        <v>1097</v>
      </c>
      <c r="F188" s="100">
        <v>2</v>
      </c>
      <c r="G188" s="100">
        <v>2</v>
      </c>
      <c r="H188" s="104">
        <v>913.5</v>
      </c>
      <c r="I188" s="104">
        <v>828.5</v>
      </c>
      <c r="J188" s="104">
        <v>745.5</v>
      </c>
      <c r="K188" s="104">
        <f t="shared" si="37"/>
        <v>300000</v>
      </c>
      <c r="L188" s="104">
        <v>0</v>
      </c>
      <c r="M188" s="104">
        <v>0</v>
      </c>
      <c r="N188" s="104">
        <v>0</v>
      </c>
      <c r="O188" s="104">
        <v>300000</v>
      </c>
      <c r="P188" s="104">
        <f t="shared" si="38"/>
        <v>328.40722495894909</v>
      </c>
      <c r="Q188" s="104">
        <v>9673</v>
      </c>
      <c r="R188" s="98" t="s">
        <v>43</v>
      </c>
      <c r="U188" s="16"/>
    </row>
    <row r="189" spans="1:21" s="22" customFormat="1" ht="24.95" customHeight="1">
      <c r="A189" s="128" t="s">
        <v>1354</v>
      </c>
      <c r="B189" s="99" t="s">
        <v>1215</v>
      </c>
      <c r="C189" s="107">
        <v>1967</v>
      </c>
      <c r="D189" s="107">
        <v>2009</v>
      </c>
      <c r="E189" s="107" t="s">
        <v>20</v>
      </c>
      <c r="F189" s="100">
        <v>2</v>
      </c>
      <c r="G189" s="111">
        <v>2</v>
      </c>
      <c r="H189" s="69">
        <v>387.6</v>
      </c>
      <c r="I189" s="69">
        <v>134.69999999999999</v>
      </c>
      <c r="J189" s="69">
        <v>252.9</v>
      </c>
      <c r="K189" s="104">
        <f>SUM(L189:O189)</f>
        <v>300000</v>
      </c>
      <c r="L189" s="71">
        <v>0</v>
      </c>
      <c r="M189" s="71">
        <v>0</v>
      </c>
      <c r="N189" s="71">
        <v>0</v>
      </c>
      <c r="O189" s="120">
        <v>300000</v>
      </c>
      <c r="P189" s="114">
        <f t="shared" si="38"/>
        <v>773.99380804953557</v>
      </c>
      <c r="Q189" s="114">
        <v>9673</v>
      </c>
      <c r="R189" s="103" t="s">
        <v>43</v>
      </c>
    </row>
    <row r="190" spans="1:21" ht="45" customHeight="1">
      <c r="A190" s="196" t="s">
        <v>1115</v>
      </c>
      <c r="B190" s="196"/>
      <c r="C190" s="196"/>
      <c r="D190" s="196"/>
      <c r="E190" s="196"/>
      <c r="F190" s="196"/>
      <c r="G190" s="196"/>
      <c r="H190" s="196"/>
      <c r="I190" s="196"/>
      <c r="J190" s="196"/>
      <c r="K190" s="196"/>
      <c r="L190" s="196"/>
      <c r="M190" s="196"/>
      <c r="N190" s="196"/>
      <c r="O190" s="196"/>
      <c r="P190" s="196"/>
      <c r="Q190" s="196"/>
      <c r="R190" s="196"/>
    </row>
    <row r="191" spans="1:21" ht="45" customHeight="1">
      <c r="A191" s="193" t="s">
        <v>142</v>
      </c>
      <c r="B191" s="193"/>
      <c r="C191" s="89" t="s">
        <v>22</v>
      </c>
      <c r="D191" s="89" t="s">
        <v>22</v>
      </c>
      <c r="E191" s="89" t="s">
        <v>22</v>
      </c>
      <c r="F191" s="55" t="s">
        <v>22</v>
      </c>
      <c r="G191" s="55" t="s">
        <v>22</v>
      </c>
      <c r="H191" s="56">
        <f t="shared" ref="H191:N191" si="39">SUM(H192:H193)</f>
        <v>925.1</v>
      </c>
      <c r="I191" s="56">
        <f t="shared" si="39"/>
        <v>0</v>
      </c>
      <c r="J191" s="56">
        <f t="shared" si="39"/>
        <v>652.79999999999995</v>
      </c>
      <c r="K191" s="56">
        <f t="shared" si="39"/>
        <v>4745025</v>
      </c>
      <c r="L191" s="56">
        <f t="shared" si="39"/>
        <v>0</v>
      </c>
      <c r="M191" s="56">
        <f t="shared" si="39"/>
        <v>0</v>
      </c>
      <c r="N191" s="56">
        <f t="shared" si="39"/>
        <v>0</v>
      </c>
      <c r="O191" s="56">
        <f>SUM(O192:O193)</f>
        <v>4745025</v>
      </c>
      <c r="P191" s="51">
        <f>K191/H191</f>
        <v>5129.2022484055778</v>
      </c>
      <c r="Q191" s="57" t="s">
        <v>22</v>
      </c>
      <c r="R191" s="58" t="s">
        <v>22</v>
      </c>
    </row>
    <row r="192" spans="1:21" s="27" customFormat="1" ht="24.95" customHeight="1">
      <c r="A192" s="130" t="s">
        <v>1355</v>
      </c>
      <c r="B192" s="99" t="s">
        <v>140</v>
      </c>
      <c r="C192" s="92">
        <v>1960</v>
      </c>
      <c r="D192" s="92" t="s">
        <v>21</v>
      </c>
      <c r="E192" s="92" t="s">
        <v>20</v>
      </c>
      <c r="F192" s="100">
        <v>2</v>
      </c>
      <c r="G192" s="100">
        <v>1</v>
      </c>
      <c r="H192" s="69">
        <v>351.5</v>
      </c>
      <c r="I192" s="69">
        <v>0</v>
      </c>
      <c r="J192" s="69">
        <v>278</v>
      </c>
      <c r="K192" s="104">
        <f>SUM(L192:O192)</f>
        <v>2875025</v>
      </c>
      <c r="L192" s="69">
        <v>0</v>
      </c>
      <c r="M192" s="69">
        <v>0</v>
      </c>
      <c r="N192" s="69">
        <v>0</v>
      </c>
      <c r="O192" s="114">
        <v>2875025</v>
      </c>
      <c r="P192" s="114">
        <f>K192/H192</f>
        <v>8179.3029871977242</v>
      </c>
      <c r="Q192" s="114">
        <v>9673</v>
      </c>
      <c r="R192" s="60" t="s">
        <v>42</v>
      </c>
    </row>
    <row r="193" spans="1:21" s="23" customFormat="1" ht="24.95" customHeight="1">
      <c r="A193" s="130" t="s">
        <v>1356</v>
      </c>
      <c r="B193" s="72" t="s">
        <v>141</v>
      </c>
      <c r="C193" s="92">
        <v>1983</v>
      </c>
      <c r="D193" s="107" t="s">
        <v>21</v>
      </c>
      <c r="E193" s="92" t="s">
        <v>20</v>
      </c>
      <c r="F193" s="100">
        <v>2</v>
      </c>
      <c r="G193" s="111">
        <v>1</v>
      </c>
      <c r="H193" s="69">
        <v>573.6</v>
      </c>
      <c r="I193" s="70">
        <v>0</v>
      </c>
      <c r="J193" s="69">
        <v>374.8</v>
      </c>
      <c r="K193" s="104">
        <f>SUM(L193:O193)</f>
        <v>1870000</v>
      </c>
      <c r="L193" s="69">
        <v>0</v>
      </c>
      <c r="M193" s="69">
        <v>0</v>
      </c>
      <c r="N193" s="69">
        <v>0</v>
      </c>
      <c r="O193" s="104">
        <v>1870000</v>
      </c>
      <c r="P193" s="114">
        <f>K193/H193</f>
        <v>3260.1115760111575</v>
      </c>
      <c r="Q193" s="114">
        <v>9673</v>
      </c>
      <c r="R193" s="103" t="s">
        <v>43</v>
      </c>
      <c r="S193" s="28"/>
      <c r="T193" s="28"/>
      <c r="U193" s="27"/>
    </row>
    <row r="194" spans="1:21" ht="45" customHeight="1">
      <c r="A194" s="196" t="s">
        <v>1116</v>
      </c>
      <c r="B194" s="196"/>
      <c r="C194" s="196"/>
      <c r="D194" s="196"/>
      <c r="E194" s="196"/>
      <c r="F194" s="196"/>
      <c r="G194" s="196"/>
      <c r="H194" s="196"/>
      <c r="I194" s="196"/>
      <c r="J194" s="196"/>
      <c r="K194" s="196"/>
      <c r="L194" s="196"/>
      <c r="M194" s="196"/>
      <c r="N194" s="196"/>
      <c r="O194" s="196"/>
      <c r="P194" s="196"/>
      <c r="Q194" s="196"/>
      <c r="R194" s="196"/>
    </row>
    <row r="195" spans="1:21" ht="45" customHeight="1">
      <c r="A195" s="193" t="s">
        <v>1102</v>
      </c>
      <c r="B195" s="193"/>
      <c r="C195" s="89" t="s">
        <v>22</v>
      </c>
      <c r="D195" s="89" t="s">
        <v>22</v>
      </c>
      <c r="E195" s="89" t="s">
        <v>22</v>
      </c>
      <c r="F195" s="55" t="s">
        <v>22</v>
      </c>
      <c r="G195" s="55" t="s">
        <v>22</v>
      </c>
      <c r="H195" s="56">
        <f t="shared" ref="H195:N195" si="40">SUM(H196)</f>
        <v>985.9</v>
      </c>
      <c r="I195" s="56">
        <f t="shared" si="40"/>
        <v>189.9</v>
      </c>
      <c r="J195" s="56">
        <f t="shared" si="40"/>
        <v>796</v>
      </c>
      <c r="K195" s="56">
        <f t="shared" si="40"/>
        <v>10265805</v>
      </c>
      <c r="L195" s="56">
        <f t="shared" si="40"/>
        <v>0</v>
      </c>
      <c r="M195" s="56">
        <f t="shared" si="40"/>
        <v>0</v>
      </c>
      <c r="N195" s="56">
        <f t="shared" si="40"/>
        <v>0</v>
      </c>
      <c r="O195" s="56">
        <f>SUM(O196)</f>
        <v>10265805</v>
      </c>
      <c r="P195" s="51">
        <f>K195/H195</f>
        <v>10412.622984075464</v>
      </c>
      <c r="Q195" s="57" t="s">
        <v>22</v>
      </c>
      <c r="R195" s="58" t="s">
        <v>22</v>
      </c>
    </row>
    <row r="196" spans="1:21" s="27" customFormat="1" ht="24.95" customHeight="1">
      <c r="A196" s="130" t="s">
        <v>1357</v>
      </c>
      <c r="B196" s="99" t="s">
        <v>1053</v>
      </c>
      <c r="C196" s="92">
        <v>1980</v>
      </c>
      <c r="D196" s="92" t="s">
        <v>21</v>
      </c>
      <c r="E196" s="92" t="s">
        <v>20</v>
      </c>
      <c r="F196" s="100">
        <v>2</v>
      </c>
      <c r="G196" s="100">
        <v>3</v>
      </c>
      <c r="H196" s="69">
        <v>985.9</v>
      </c>
      <c r="I196" s="69">
        <v>189.9</v>
      </c>
      <c r="J196" s="69">
        <v>796</v>
      </c>
      <c r="K196" s="104">
        <f>SUM(L196:O196)</f>
        <v>10265805</v>
      </c>
      <c r="L196" s="69">
        <v>0</v>
      </c>
      <c r="M196" s="69">
        <v>0</v>
      </c>
      <c r="N196" s="69">
        <v>0</v>
      </c>
      <c r="O196" s="114">
        <v>10265805</v>
      </c>
      <c r="P196" s="114">
        <f>K196/H196</f>
        <v>10412.622984075464</v>
      </c>
      <c r="Q196" s="114">
        <v>9673</v>
      </c>
      <c r="R196" s="60" t="s">
        <v>43</v>
      </c>
    </row>
    <row r="197" spans="1:21" ht="45" customHeight="1">
      <c r="A197" s="196" t="s">
        <v>1117</v>
      </c>
      <c r="B197" s="196"/>
      <c r="C197" s="196"/>
      <c r="D197" s="196"/>
      <c r="E197" s="196"/>
      <c r="F197" s="196"/>
      <c r="G197" s="196"/>
      <c r="H197" s="196"/>
      <c r="I197" s="196"/>
      <c r="J197" s="196"/>
      <c r="K197" s="196"/>
      <c r="L197" s="196"/>
      <c r="M197" s="196"/>
      <c r="N197" s="196"/>
      <c r="O197" s="196"/>
      <c r="P197" s="196"/>
      <c r="Q197" s="196"/>
      <c r="R197" s="196"/>
    </row>
    <row r="198" spans="1:21" ht="45" customHeight="1">
      <c r="A198" s="193" t="s">
        <v>146</v>
      </c>
      <c r="B198" s="193"/>
      <c r="C198" s="89" t="s">
        <v>22</v>
      </c>
      <c r="D198" s="89" t="s">
        <v>22</v>
      </c>
      <c r="E198" s="89" t="s">
        <v>22</v>
      </c>
      <c r="F198" s="55" t="s">
        <v>22</v>
      </c>
      <c r="G198" s="55" t="s">
        <v>22</v>
      </c>
      <c r="H198" s="56">
        <f>SUM(H199:H202)</f>
        <v>12020</v>
      </c>
      <c r="I198" s="56">
        <f t="shared" ref="I198:O198" si="41">SUM(I199:I202)</f>
        <v>0</v>
      </c>
      <c r="J198" s="56">
        <f t="shared" si="41"/>
        <v>7185.9</v>
      </c>
      <c r="K198" s="56">
        <f t="shared" si="41"/>
        <v>10749091.17</v>
      </c>
      <c r="L198" s="56">
        <f t="shared" si="41"/>
        <v>0</v>
      </c>
      <c r="M198" s="56">
        <f t="shared" si="41"/>
        <v>0</v>
      </c>
      <c r="N198" s="56">
        <f t="shared" si="41"/>
        <v>0</v>
      </c>
      <c r="O198" s="56">
        <f t="shared" si="41"/>
        <v>10749091.17</v>
      </c>
      <c r="P198" s="51">
        <f>K198/H198</f>
        <v>894.26715224625627</v>
      </c>
      <c r="Q198" s="57" t="s">
        <v>22</v>
      </c>
      <c r="R198" s="58" t="s">
        <v>22</v>
      </c>
    </row>
    <row r="199" spans="1:21" s="6" customFormat="1" ht="24.95" customHeight="1">
      <c r="A199" s="128" t="s">
        <v>1358</v>
      </c>
      <c r="B199" s="99" t="s">
        <v>1165</v>
      </c>
      <c r="C199" s="92">
        <v>1989</v>
      </c>
      <c r="D199" s="107" t="s">
        <v>21</v>
      </c>
      <c r="E199" s="107" t="s">
        <v>23</v>
      </c>
      <c r="F199" s="100">
        <v>5</v>
      </c>
      <c r="G199" s="111">
        <v>4</v>
      </c>
      <c r="H199" s="114">
        <v>7044.3</v>
      </c>
      <c r="I199" s="106">
        <v>0</v>
      </c>
      <c r="J199" s="114">
        <v>4255.8999999999996</v>
      </c>
      <c r="K199" s="104">
        <f>SUM(L199:O199)</f>
        <v>5713300</v>
      </c>
      <c r="L199" s="69">
        <v>0</v>
      </c>
      <c r="M199" s="69">
        <v>0</v>
      </c>
      <c r="N199" s="69">
        <v>0</v>
      </c>
      <c r="O199" s="104">
        <v>5713300</v>
      </c>
      <c r="P199" s="114">
        <f>K199/H199</f>
        <v>811.05290802492789</v>
      </c>
      <c r="Q199" s="114">
        <v>9673</v>
      </c>
      <c r="R199" s="103" t="s">
        <v>42</v>
      </c>
      <c r="S199" s="29"/>
      <c r="T199" s="29"/>
      <c r="U199" s="22"/>
    </row>
    <row r="200" spans="1:21" s="6" customFormat="1" ht="24.95" customHeight="1">
      <c r="A200" s="128" t="s">
        <v>1359</v>
      </c>
      <c r="B200" s="99" t="s">
        <v>1229</v>
      </c>
      <c r="C200" s="92">
        <v>1988</v>
      </c>
      <c r="D200" s="107" t="s">
        <v>21</v>
      </c>
      <c r="E200" s="107" t="s">
        <v>23</v>
      </c>
      <c r="F200" s="100">
        <v>5</v>
      </c>
      <c r="G200" s="111">
        <v>4</v>
      </c>
      <c r="H200" s="114">
        <v>4275.5</v>
      </c>
      <c r="I200" s="106">
        <v>0</v>
      </c>
      <c r="J200" s="114">
        <v>2534.6999999999998</v>
      </c>
      <c r="K200" s="104">
        <f>SUM(L200:O200)</f>
        <v>3133100</v>
      </c>
      <c r="L200" s="69">
        <v>0</v>
      </c>
      <c r="M200" s="69">
        <v>0</v>
      </c>
      <c r="N200" s="69">
        <v>0</v>
      </c>
      <c r="O200" s="104">
        <v>3133100</v>
      </c>
      <c r="P200" s="114">
        <f>K200/H200</f>
        <v>732.80318091451295</v>
      </c>
      <c r="Q200" s="114">
        <v>9673</v>
      </c>
      <c r="R200" s="103" t="s">
        <v>43</v>
      </c>
      <c r="S200" s="29"/>
      <c r="T200" s="29"/>
      <c r="U200" s="22"/>
    </row>
    <row r="201" spans="1:21" ht="24.95" customHeight="1">
      <c r="A201" s="166" t="s">
        <v>1360</v>
      </c>
      <c r="B201" s="190" t="s">
        <v>144</v>
      </c>
      <c r="C201" s="158">
        <v>1960</v>
      </c>
      <c r="D201" s="174" t="s">
        <v>21</v>
      </c>
      <c r="E201" s="174" t="s">
        <v>231</v>
      </c>
      <c r="F201" s="189">
        <v>2</v>
      </c>
      <c r="G201" s="175">
        <v>2</v>
      </c>
      <c r="H201" s="157">
        <v>700.2</v>
      </c>
      <c r="I201" s="201">
        <v>0</v>
      </c>
      <c r="J201" s="157">
        <v>395.3</v>
      </c>
      <c r="K201" s="106">
        <f>SUM(L201:O201)</f>
        <v>43691.17</v>
      </c>
      <c r="L201" s="106">
        <v>0</v>
      </c>
      <c r="M201" s="106">
        <v>0</v>
      </c>
      <c r="N201" s="106">
        <v>0</v>
      </c>
      <c r="O201" s="106">
        <v>43691.17</v>
      </c>
      <c r="P201" s="114">
        <f>K201/H201</f>
        <v>62.398129105969716</v>
      </c>
      <c r="Q201" s="114">
        <v>9673</v>
      </c>
      <c r="R201" s="103" t="s">
        <v>41</v>
      </c>
      <c r="S201" s="24">
        <f>O201</f>
        <v>43691.17</v>
      </c>
      <c r="T201" s="1"/>
      <c r="U201" s="1"/>
    </row>
    <row r="202" spans="1:21" s="23" customFormat="1" ht="24.95" customHeight="1">
      <c r="A202" s="166"/>
      <c r="B202" s="190"/>
      <c r="C202" s="158"/>
      <c r="D202" s="174"/>
      <c r="E202" s="174"/>
      <c r="F202" s="189"/>
      <c r="G202" s="175"/>
      <c r="H202" s="157"/>
      <c r="I202" s="201"/>
      <c r="J202" s="157"/>
      <c r="K202" s="104">
        <f>SUM(L202:O202)</f>
        <v>1859000</v>
      </c>
      <c r="L202" s="69">
        <v>0</v>
      </c>
      <c r="M202" s="69">
        <v>0</v>
      </c>
      <c r="N202" s="69">
        <v>0</v>
      </c>
      <c r="O202" s="104">
        <v>1859000</v>
      </c>
      <c r="P202" s="114">
        <f>K202/H201</f>
        <v>2654.9557269351612</v>
      </c>
      <c r="Q202" s="114">
        <v>9673</v>
      </c>
      <c r="R202" s="103" t="s">
        <v>42</v>
      </c>
      <c r="S202" s="28"/>
      <c r="T202" s="28"/>
      <c r="U202" s="27"/>
    </row>
    <row r="203" spans="1:21" ht="30" customHeight="1">
      <c r="A203" s="196" t="s">
        <v>1169</v>
      </c>
      <c r="B203" s="196"/>
      <c r="C203" s="196"/>
      <c r="D203" s="196"/>
      <c r="E203" s="196"/>
      <c r="F203" s="196"/>
      <c r="G203" s="196"/>
      <c r="H203" s="196"/>
      <c r="I203" s="196"/>
      <c r="J203" s="196"/>
      <c r="K203" s="196"/>
      <c r="L203" s="196"/>
      <c r="M203" s="196"/>
      <c r="N203" s="196"/>
      <c r="O203" s="196"/>
      <c r="P203" s="196"/>
      <c r="Q203" s="196"/>
      <c r="R203" s="196"/>
    </row>
    <row r="204" spans="1:21" ht="39.950000000000003" customHeight="1">
      <c r="A204" s="193" t="s">
        <v>1170</v>
      </c>
      <c r="B204" s="193"/>
      <c r="C204" s="89" t="s">
        <v>22</v>
      </c>
      <c r="D204" s="89" t="s">
        <v>22</v>
      </c>
      <c r="E204" s="89" t="s">
        <v>22</v>
      </c>
      <c r="F204" s="55" t="s">
        <v>22</v>
      </c>
      <c r="G204" s="55" t="s">
        <v>22</v>
      </c>
      <c r="H204" s="56">
        <f t="shared" ref="H204:O204" si="42">SUM(H205:H205)</f>
        <v>281.10000000000002</v>
      </c>
      <c r="I204" s="56">
        <f t="shared" si="42"/>
        <v>0</v>
      </c>
      <c r="J204" s="56">
        <f t="shared" si="42"/>
        <v>281.10000000000002</v>
      </c>
      <c r="K204" s="56">
        <f t="shared" si="42"/>
        <v>1782000</v>
      </c>
      <c r="L204" s="56">
        <f t="shared" si="42"/>
        <v>0</v>
      </c>
      <c r="M204" s="56">
        <f t="shared" si="42"/>
        <v>0</v>
      </c>
      <c r="N204" s="56">
        <f t="shared" si="42"/>
        <v>0</v>
      </c>
      <c r="O204" s="56">
        <f t="shared" si="42"/>
        <v>1782000</v>
      </c>
      <c r="P204" s="51">
        <f>K204/H204</f>
        <v>6339.3810032017072</v>
      </c>
      <c r="Q204" s="57" t="s">
        <v>22</v>
      </c>
      <c r="R204" s="58" t="s">
        <v>22</v>
      </c>
    </row>
    <row r="205" spans="1:21" s="27" customFormat="1" ht="24.95" customHeight="1">
      <c r="A205" s="130" t="s">
        <v>1361</v>
      </c>
      <c r="B205" s="99" t="s">
        <v>143</v>
      </c>
      <c r="C205" s="92">
        <v>1956</v>
      </c>
      <c r="D205" s="92" t="s">
        <v>21</v>
      </c>
      <c r="E205" s="92" t="s">
        <v>20</v>
      </c>
      <c r="F205" s="100">
        <v>2</v>
      </c>
      <c r="G205" s="100">
        <v>2</v>
      </c>
      <c r="H205" s="68">
        <v>281.10000000000002</v>
      </c>
      <c r="I205" s="68">
        <v>0</v>
      </c>
      <c r="J205" s="68">
        <v>281.10000000000002</v>
      </c>
      <c r="K205" s="104">
        <f>SUM(L205:O205)</f>
        <v>1782000</v>
      </c>
      <c r="L205" s="69">
        <v>0</v>
      </c>
      <c r="M205" s="69">
        <v>0</v>
      </c>
      <c r="N205" s="69">
        <v>0</v>
      </c>
      <c r="O205" s="114">
        <v>1782000</v>
      </c>
      <c r="P205" s="114">
        <f>K205/H205</f>
        <v>6339.3810032017072</v>
      </c>
      <c r="Q205" s="114">
        <v>9673</v>
      </c>
      <c r="R205" s="60" t="s">
        <v>42</v>
      </c>
    </row>
    <row r="206" spans="1:21" ht="30" customHeight="1">
      <c r="A206" s="196" t="s">
        <v>1171</v>
      </c>
      <c r="B206" s="196"/>
      <c r="C206" s="196"/>
      <c r="D206" s="196"/>
      <c r="E206" s="196"/>
      <c r="F206" s="196"/>
      <c r="G206" s="196"/>
      <c r="H206" s="196"/>
      <c r="I206" s="196"/>
      <c r="J206" s="196"/>
      <c r="K206" s="196"/>
      <c r="L206" s="196"/>
      <c r="M206" s="196"/>
      <c r="N206" s="196"/>
      <c r="O206" s="196"/>
      <c r="P206" s="196"/>
      <c r="Q206" s="196"/>
      <c r="R206" s="196"/>
    </row>
    <row r="207" spans="1:21" ht="45" customHeight="1">
      <c r="A207" s="193" t="s">
        <v>1172</v>
      </c>
      <c r="B207" s="193"/>
      <c r="C207" s="89" t="s">
        <v>22</v>
      </c>
      <c r="D207" s="89" t="s">
        <v>22</v>
      </c>
      <c r="E207" s="89" t="s">
        <v>22</v>
      </c>
      <c r="F207" s="55" t="s">
        <v>22</v>
      </c>
      <c r="G207" s="55" t="s">
        <v>22</v>
      </c>
      <c r="H207" s="56">
        <f t="shared" ref="H207:N207" si="43">SUM(H208)</f>
        <v>314.89999999999998</v>
      </c>
      <c r="I207" s="56">
        <f t="shared" si="43"/>
        <v>0</v>
      </c>
      <c r="J207" s="56">
        <f t="shared" si="43"/>
        <v>314.89999999999998</v>
      </c>
      <c r="K207" s="56">
        <f t="shared" si="43"/>
        <v>2523950</v>
      </c>
      <c r="L207" s="56">
        <f t="shared" si="43"/>
        <v>0</v>
      </c>
      <c r="M207" s="56">
        <f t="shared" si="43"/>
        <v>0</v>
      </c>
      <c r="N207" s="56">
        <f t="shared" si="43"/>
        <v>0</v>
      </c>
      <c r="O207" s="56">
        <f>SUM(O208)</f>
        <v>2523950</v>
      </c>
      <c r="P207" s="51">
        <f>K207/H207</f>
        <v>8015.0841536995877</v>
      </c>
      <c r="Q207" s="57" t="s">
        <v>22</v>
      </c>
      <c r="R207" s="58" t="s">
        <v>22</v>
      </c>
    </row>
    <row r="208" spans="1:21" s="23" customFormat="1" ht="24.95" customHeight="1">
      <c r="A208" s="128" t="s">
        <v>1362</v>
      </c>
      <c r="B208" s="99" t="s">
        <v>145</v>
      </c>
      <c r="C208" s="107">
        <v>1960</v>
      </c>
      <c r="D208" s="107" t="s">
        <v>21</v>
      </c>
      <c r="E208" s="107" t="s">
        <v>20</v>
      </c>
      <c r="F208" s="107">
        <v>2</v>
      </c>
      <c r="G208" s="107">
        <v>1</v>
      </c>
      <c r="H208" s="73">
        <v>314.89999999999998</v>
      </c>
      <c r="I208" s="73">
        <v>0</v>
      </c>
      <c r="J208" s="73">
        <v>314.89999999999998</v>
      </c>
      <c r="K208" s="104">
        <f>SUM(L208:O208)</f>
        <v>2523950</v>
      </c>
      <c r="L208" s="71">
        <v>0</v>
      </c>
      <c r="M208" s="71">
        <v>0</v>
      </c>
      <c r="N208" s="71">
        <v>0</v>
      </c>
      <c r="O208" s="108">
        <v>2523950</v>
      </c>
      <c r="P208" s="114">
        <f>K208/H208</f>
        <v>8015.0841536995877</v>
      </c>
      <c r="Q208" s="114">
        <v>9673</v>
      </c>
      <c r="R208" s="103" t="s">
        <v>43</v>
      </c>
      <c r="S208" s="27"/>
      <c r="T208" s="27"/>
      <c r="U208" s="27"/>
    </row>
    <row r="209" spans="1:21" ht="45" customHeight="1">
      <c r="A209" s="196" t="s">
        <v>1118</v>
      </c>
      <c r="B209" s="196"/>
      <c r="C209" s="196"/>
      <c r="D209" s="196"/>
      <c r="E209" s="196"/>
      <c r="F209" s="196"/>
      <c r="G209" s="196"/>
      <c r="H209" s="196"/>
      <c r="I209" s="196"/>
      <c r="J209" s="196"/>
      <c r="K209" s="196"/>
      <c r="L209" s="196"/>
      <c r="M209" s="196"/>
      <c r="N209" s="196"/>
      <c r="O209" s="196"/>
      <c r="P209" s="196"/>
      <c r="Q209" s="196"/>
      <c r="R209" s="196"/>
    </row>
    <row r="210" spans="1:21" ht="50.1" customHeight="1">
      <c r="A210" s="193" t="s">
        <v>152</v>
      </c>
      <c r="B210" s="193"/>
      <c r="C210" s="89" t="s">
        <v>22</v>
      </c>
      <c r="D210" s="89" t="s">
        <v>22</v>
      </c>
      <c r="E210" s="89" t="s">
        <v>22</v>
      </c>
      <c r="F210" s="55" t="s">
        <v>22</v>
      </c>
      <c r="G210" s="55" t="s">
        <v>22</v>
      </c>
      <c r="H210" s="56">
        <f t="shared" ref="H210:J210" si="44">SUM(H211)</f>
        <v>456</v>
      </c>
      <c r="I210" s="56">
        <f t="shared" si="44"/>
        <v>405.8</v>
      </c>
      <c r="J210" s="56">
        <f t="shared" si="44"/>
        <v>304.39999999999998</v>
      </c>
      <c r="K210" s="56">
        <f t="shared" ref="K210:N210" si="45">SUM(K211:K212)</f>
        <v>3117919.9299999997</v>
      </c>
      <c r="L210" s="56">
        <f t="shared" si="45"/>
        <v>0</v>
      </c>
      <c r="M210" s="56">
        <f t="shared" si="45"/>
        <v>0</v>
      </c>
      <c r="N210" s="56">
        <f t="shared" si="45"/>
        <v>0</v>
      </c>
      <c r="O210" s="56">
        <f>SUM(O211:O212)</f>
        <v>3117919.9299999997</v>
      </c>
      <c r="P210" s="51">
        <f>K210/H210</f>
        <v>6837.54370614035</v>
      </c>
      <c r="Q210" s="57" t="s">
        <v>22</v>
      </c>
      <c r="R210" s="58" t="s">
        <v>22</v>
      </c>
    </row>
    <row r="211" spans="1:21" s="6" customFormat="1" ht="30" customHeight="1">
      <c r="A211" s="147" t="s">
        <v>1363</v>
      </c>
      <c r="B211" s="145" t="s">
        <v>1090</v>
      </c>
      <c r="C211" s="149">
        <v>1966</v>
      </c>
      <c r="D211" s="143" t="s">
        <v>21</v>
      </c>
      <c r="E211" s="149" t="s">
        <v>794</v>
      </c>
      <c r="F211" s="151">
        <v>2</v>
      </c>
      <c r="G211" s="151">
        <v>2</v>
      </c>
      <c r="H211" s="153">
        <v>456</v>
      </c>
      <c r="I211" s="153">
        <v>405.8</v>
      </c>
      <c r="J211" s="153">
        <v>304.39999999999998</v>
      </c>
      <c r="K211" s="104">
        <f>SUM(L211:O211)</f>
        <v>1474519.93</v>
      </c>
      <c r="L211" s="114">
        <v>0</v>
      </c>
      <c r="M211" s="114">
        <v>0</v>
      </c>
      <c r="N211" s="114">
        <v>0</v>
      </c>
      <c r="O211" s="104">
        <v>1474519.93</v>
      </c>
      <c r="P211" s="114">
        <f>K211/H211</f>
        <v>3233.5963377192979</v>
      </c>
      <c r="Q211" s="104">
        <v>9673</v>
      </c>
      <c r="R211" s="103" t="s">
        <v>41</v>
      </c>
      <c r="S211" s="29">
        <f>O211</f>
        <v>1474519.93</v>
      </c>
      <c r="T211" s="29"/>
      <c r="U211" s="22"/>
    </row>
    <row r="212" spans="1:21" s="6" customFormat="1" ht="30" customHeight="1">
      <c r="A212" s="148"/>
      <c r="B212" s="146"/>
      <c r="C212" s="150"/>
      <c r="D212" s="144"/>
      <c r="E212" s="150"/>
      <c r="F212" s="152"/>
      <c r="G212" s="152"/>
      <c r="H212" s="154"/>
      <c r="I212" s="154"/>
      <c r="J212" s="154"/>
      <c r="K212" s="104">
        <f>SUM(L212:O212)</f>
        <v>1643400</v>
      </c>
      <c r="L212" s="114">
        <v>0</v>
      </c>
      <c r="M212" s="114">
        <v>0</v>
      </c>
      <c r="N212" s="114">
        <v>0</v>
      </c>
      <c r="O212" s="104">
        <v>1643400</v>
      </c>
      <c r="P212" s="114">
        <f>K212/H211</f>
        <v>3603.9473684210525</v>
      </c>
      <c r="Q212" s="114">
        <v>9673</v>
      </c>
      <c r="R212" s="60" t="s">
        <v>42</v>
      </c>
      <c r="S212" s="29"/>
      <c r="T212" s="29"/>
      <c r="U212" s="22"/>
    </row>
    <row r="213" spans="1:21" ht="50.1" customHeight="1">
      <c r="A213" s="196" t="s">
        <v>1119</v>
      </c>
      <c r="B213" s="196"/>
      <c r="C213" s="196"/>
      <c r="D213" s="196"/>
      <c r="E213" s="196"/>
      <c r="F213" s="196"/>
      <c r="G213" s="196"/>
      <c r="H213" s="196"/>
      <c r="I213" s="196"/>
      <c r="J213" s="196"/>
      <c r="K213" s="196"/>
      <c r="L213" s="196"/>
      <c r="M213" s="196"/>
      <c r="N213" s="196"/>
      <c r="O213" s="196"/>
      <c r="P213" s="196"/>
      <c r="Q213" s="196"/>
      <c r="R213" s="196"/>
    </row>
    <row r="214" spans="1:21" ht="45" customHeight="1">
      <c r="A214" s="193" t="s">
        <v>153</v>
      </c>
      <c r="B214" s="193"/>
      <c r="C214" s="89" t="s">
        <v>22</v>
      </c>
      <c r="D214" s="89" t="s">
        <v>22</v>
      </c>
      <c r="E214" s="89" t="s">
        <v>22</v>
      </c>
      <c r="F214" s="55" t="s">
        <v>22</v>
      </c>
      <c r="G214" s="55" t="s">
        <v>22</v>
      </c>
      <c r="H214" s="56">
        <f t="shared" ref="H214:N214" si="46">SUM(H215:H220)</f>
        <v>15860.2</v>
      </c>
      <c r="I214" s="56">
        <f t="shared" si="46"/>
        <v>0</v>
      </c>
      <c r="J214" s="56">
        <f t="shared" si="46"/>
        <v>13616.9</v>
      </c>
      <c r="K214" s="56">
        <f t="shared" si="46"/>
        <v>19811548.190000001</v>
      </c>
      <c r="L214" s="56">
        <f t="shared" si="46"/>
        <v>0</v>
      </c>
      <c r="M214" s="56">
        <f t="shared" si="46"/>
        <v>0</v>
      </c>
      <c r="N214" s="56">
        <f t="shared" si="46"/>
        <v>0</v>
      </c>
      <c r="O214" s="56">
        <f>SUM(O215:O220)</f>
        <v>19811548.190000001</v>
      </c>
      <c r="P214" s="51">
        <f>K214/H214</f>
        <v>1249.1360884478129</v>
      </c>
      <c r="Q214" s="57" t="s">
        <v>22</v>
      </c>
      <c r="R214" s="58" t="s">
        <v>22</v>
      </c>
    </row>
    <row r="215" spans="1:21" s="23" customFormat="1" ht="27" customHeight="1">
      <c r="A215" s="128" t="s">
        <v>1364</v>
      </c>
      <c r="B215" s="99" t="s">
        <v>147</v>
      </c>
      <c r="C215" s="92">
        <v>1980</v>
      </c>
      <c r="D215" s="92" t="s">
        <v>21</v>
      </c>
      <c r="E215" s="92" t="s">
        <v>23</v>
      </c>
      <c r="F215" s="100">
        <v>5</v>
      </c>
      <c r="G215" s="100">
        <v>6</v>
      </c>
      <c r="H215" s="136">
        <v>5114.6000000000004</v>
      </c>
      <c r="I215" s="136">
        <v>0</v>
      </c>
      <c r="J215" s="136">
        <v>4353.8999999999996</v>
      </c>
      <c r="K215" s="104">
        <f t="shared" ref="K215:K220" si="47">SUM(L215:O215)</f>
        <v>3640602.32</v>
      </c>
      <c r="L215" s="69">
        <v>0</v>
      </c>
      <c r="M215" s="69">
        <v>0</v>
      </c>
      <c r="N215" s="69">
        <v>0</v>
      </c>
      <c r="O215" s="114">
        <v>3640602.32</v>
      </c>
      <c r="P215" s="114">
        <f t="shared" ref="P215:P220" si="48">K215/H215</f>
        <v>711.80587338208261</v>
      </c>
      <c r="Q215" s="114">
        <v>9673</v>
      </c>
      <c r="R215" s="60" t="s">
        <v>41</v>
      </c>
      <c r="S215" s="28">
        <f>O215+O216+O217</f>
        <v>16217698.190000001</v>
      </c>
      <c r="T215" s="27"/>
      <c r="U215" s="27"/>
    </row>
    <row r="216" spans="1:21" s="23" customFormat="1" ht="27" customHeight="1">
      <c r="A216" s="128" t="s">
        <v>1365</v>
      </c>
      <c r="B216" s="99" t="s">
        <v>148</v>
      </c>
      <c r="C216" s="92">
        <v>1988</v>
      </c>
      <c r="D216" s="107" t="s">
        <v>21</v>
      </c>
      <c r="E216" s="107" t="s">
        <v>23</v>
      </c>
      <c r="F216" s="100">
        <v>5</v>
      </c>
      <c r="G216" s="111">
        <v>4</v>
      </c>
      <c r="H216" s="136">
        <v>5297.5</v>
      </c>
      <c r="I216" s="138">
        <v>0</v>
      </c>
      <c r="J216" s="136">
        <v>4373.8999999999996</v>
      </c>
      <c r="K216" s="104">
        <f t="shared" si="47"/>
        <v>3997560.56</v>
      </c>
      <c r="L216" s="69">
        <v>0</v>
      </c>
      <c r="M216" s="69">
        <v>0</v>
      </c>
      <c r="N216" s="69">
        <v>0</v>
      </c>
      <c r="O216" s="104">
        <v>3997560.56</v>
      </c>
      <c r="P216" s="114">
        <f t="shared" si="48"/>
        <v>754.61265880132134</v>
      </c>
      <c r="Q216" s="114">
        <v>9673</v>
      </c>
      <c r="R216" s="103" t="s">
        <v>41</v>
      </c>
      <c r="S216" s="28"/>
      <c r="T216" s="28"/>
      <c r="U216" s="27"/>
    </row>
    <row r="217" spans="1:21" s="26" customFormat="1" ht="27" customHeight="1">
      <c r="A217" s="128" t="s">
        <v>1366</v>
      </c>
      <c r="B217" s="99" t="s">
        <v>149</v>
      </c>
      <c r="C217" s="107">
        <v>1978</v>
      </c>
      <c r="D217" s="107" t="s">
        <v>21</v>
      </c>
      <c r="E217" s="107" t="s">
        <v>23</v>
      </c>
      <c r="F217" s="107">
        <v>5</v>
      </c>
      <c r="G217" s="107">
        <v>5</v>
      </c>
      <c r="H217" s="137">
        <v>3996.1</v>
      </c>
      <c r="I217" s="137">
        <v>0</v>
      </c>
      <c r="J217" s="137">
        <v>3437.1</v>
      </c>
      <c r="K217" s="104">
        <f t="shared" si="47"/>
        <v>8579535.3100000005</v>
      </c>
      <c r="L217" s="73">
        <v>0</v>
      </c>
      <c r="M217" s="73">
        <v>0</v>
      </c>
      <c r="N217" s="73">
        <v>0</v>
      </c>
      <c r="O217" s="108">
        <v>8579535.3100000005</v>
      </c>
      <c r="P217" s="114">
        <f t="shared" si="48"/>
        <v>2146.9771302019471</v>
      </c>
      <c r="Q217" s="114">
        <v>9673</v>
      </c>
      <c r="R217" s="103" t="s">
        <v>41</v>
      </c>
      <c r="S217" s="25"/>
      <c r="T217" s="25"/>
      <c r="U217" s="25"/>
    </row>
    <row r="218" spans="1:21" s="26" customFormat="1" ht="27" customHeight="1">
      <c r="A218" s="128" t="s">
        <v>1367</v>
      </c>
      <c r="B218" s="99" t="s">
        <v>1049</v>
      </c>
      <c r="C218" s="107">
        <v>1986</v>
      </c>
      <c r="D218" s="107" t="s">
        <v>21</v>
      </c>
      <c r="E218" s="107" t="s">
        <v>23</v>
      </c>
      <c r="F218" s="107">
        <v>2</v>
      </c>
      <c r="G218" s="107">
        <v>2</v>
      </c>
      <c r="H218" s="73">
        <v>484</v>
      </c>
      <c r="I218" s="73">
        <v>0</v>
      </c>
      <c r="J218" s="73">
        <v>484</v>
      </c>
      <c r="K218" s="104">
        <f t="shared" si="47"/>
        <v>1197950</v>
      </c>
      <c r="L218" s="73">
        <v>0</v>
      </c>
      <c r="M218" s="73">
        <v>0</v>
      </c>
      <c r="N218" s="73">
        <v>0</v>
      </c>
      <c r="O218" s="108">
        <v>1197950</v>
      </c>
      <c r="P218" s="114">
        <f>K218/H218</f>
        <v>2475.1033057851241</v>
      </c>
      <c r="Q218" s="114">
        <v>9673</v>
      </c>
      <c r="R218" s="60" t="s">
        <v>42</v>
      </c>
      <c r="S218" s="25"/>
      <c r="T218" s="25"/>
      <c r="U218" s="25"/>
    </row>
    <row r="219" spans="1:21" s="26" customFormat="1" ht="27" customHeight="1">
      <c r="A219" s="128" t="s">
        <v>1368</v>
      </c>
      <c r="B219" s="99" t="s">
        <v>150</v>
      </c>
      <c r="C219" s="92">
        <v>1986</v>
      </c>
      <c r="D219" s="107" t="s">
        <v>21</v>
      </c>
      <c r="E219" s="107" t="s">
        <v>23</v>
      </c>
      <c r="F219" s="100">
        <v>2</v>
      </c>
      <c r="G219" s="100">
        <v>2</v>
      </c>
      <c r="H219" s="113">
        <v>484</v>
      </c>
      <c r="I219" s="113">
        <v>0</v>
      </c>
      <c r="J219" s="113">
        <v>484</v>
      </c>
      <c r="K219" s="104">
        <f t="shared" si="47"/>
        <v>1197950</v>
      </c>
      <c r="L219" s="113">
        <v>0</v>
      </c>
      <c r="M219" s="113">
        <v>0</v>
      </c>
      <c r="N219" s="113">
        <v>0</v>
      </c>
      <c r="O219" s="112">
        <v>1197950</v>
      </c>
      <c r="P219" s="114">
        <f t="shared" si="48"/>
        <v>2475.1033057851241</v>
      </c>
      <c r="Q219" s="114">
        <v>9673</v>
      </c>
      <c r="R219" s="60" t="s">
        <v>42</v>
      </c>
      <c r="S219" s="25"/>
      <c r="T219" s="25"/>
      <c r="U219" s="25"/>
    </row>
    <row r="220" spans="1:21" s="26" customFormat="1" ht="27" customHeight="1">
      <c r="A220" s="128" t="s">
        <v>1369</v>
      </c>
      <c r="B220" s="99" t="s">
        <v>151</v>
      </c>
      <c r="C220" s="107">
        <v>1987</v>
      </c>
      <c r="D220" s="107" t="s">
        <v>21</v>
      </c>
      <c r="E220" s="107" t="s">
        <v>23</v>
      </c>
      <c r="F220" s="111">
        <v>2</v>
      </c>
      <c r="G220" s="111">
        <v>2</v>
      </c>
      <c r="H220" s="113">
        <v>484</v>
      </c>
      <c r="I220" s="113">
        <v>0</v>
      </c>
      <c r="J220" s="113">
        <v>484</v>
      </c>
      <c r="K220" s="104">
        <f t="shared" si="47"/>
        <v>1197950</v>
      </c>
      <c r="L220" s="113">
        <v>0</v>
      </c>
      <c r="M220" s="113">
        <v>0</v>
      </c>
      <c r="N220" s="113">
        <v>0</v>
      </c>
      <c r="O220" s="94">
        <v>1197950</v>
      </c>
      <c r="P220" s="114">
        <f t="shared" si="48"/>
        <v>2475.1033057851241</v>
      </c>
      <c r="Q220" s="114">
        <v>9673</v>
      </c>
      <c r="R220" s="103" t="s">
        <v>42</v>
      </c>
      <c r="S220" s="30"/>
      <c r="T220" s="30"/>
      <c r="U220" s="25"/>
    </row>
    <row r="221" spans="1:21" ht="50.1" customHeight="1">
      <c r="A221" s="196" t="s">
        <v>1120</v>
      </c>
      <c r="B221" s="196"/>
      <c r="C221" s="196"/>
      <c r="D221" s="196"/>
      <c r="E221" s="196"/>
      <c r="F221" s="196"/>
      <c r="G221" s="196"/>
      <c r="H221" s="196"/>
      <c r="I221" s="196"/>
      <c r="J221" s="196"/>
      <c r="K221" s="196"/>
      <c r="L221" s="196"/>
      <c r="M221" s="196"/>
      <c r="N221" s="196"/>
      <c r="O221" s="196"/>
      <c r="P221" s="196"/>
      <c r="Q221" s="196"/>
      <c r="R221" s="196"/>
    </row>
    <row r="222" spans="1:21" ht="50.1" customHeight="1">
      <c r="A222" s="193" t="s">
        <v>1000</v>
      </c>
      <c r="B222" s="193"/>
      <c r="C222" s="89" t="s">
        <v>22</v>
      </c>
      <c r="D222" s="89" t="s">
        <v>22</v>
      </c>
      <c r="E222" s="89" t="s">
        <v>22</v>
      </c>
      <c r="F222" s="55" t="s">
        <v>22</v>
      </c>
      <c r="G222" s="55" t="s">
        <v>22</v>
      </c>
      <c r="H222" s="56">
        <f t="shared" ref="H222:N222" si="49">SUM(H223)</f>
        <v>576.64</v>
      </c>
      <c r="I222" s="56">
        <f t="shared" si="49"/>
        <v>0</v>
      </c>
      <c r="J222" s="56">
        <f t="shared" si="49"/>
        <v>576.64</v>
      </c>
      <c r="K222" s="56">
        <f t="shared" si="49"/>
        <v>1199702.6399999999</v>
      </c>
      <c r="L222" s="56">
        <f t="shared" si="49"/>
        <v>0</v>
      </c>
      <c r="M222" s="56">
        <f t="shared" si="49"/>
        <v>0</v>
      </c>
      <c r="N222" s="56">
        <f t="shared" si="49"/>
        <v>0</v>
      </c>
      <c r="O222" s="56">
        <f>SUM(O223)</f>
        <v>1199702.6399999999</v>
      </c>
      <c r="P222" s="51">
        <f>K222/H222</f>
        <v>2080.5054106548278</v>
      </c>
      <c r="Q222" s="57" t="s">
        <v>22</v>
      </c>
      <c r="R222" s="58" t="s">
        <v>22</v>
      </c>
    </row>
    <row r="223" spans="1:21" s="23" customFormat="1" ht="27" customHeight="1">
      <c r="A223" s="130" t="s">
        <v>1370</v>
      </c>
      <c r="B223" s="99" t="s">
        <v>1001</v>
      </c>
      <c r="C223" s="92">
        <v>1978</v>
      </c>
      <c r="D223" s="92" t="s">
        <v>21</v>
      </c>
      <c r="E223" s="92" t="s">
        <v>23</v>
      </c>
      <c r="F223" s="100">
        <v>2</v>
      </c>
      <c r="G223" s="100">
        <v>2</v>
      </c>
      <c r="H223" s="68">
        <v>576.64</v>
      </c>
      <c r="I223" s="68">
        <v>0</v>
      </c>
      <c r="J223" s="68">
        <v>576.64</v>
      </c>
      <c r="K223" s="104">
        <f>SUM(L223:O223)</f>
        <v>1199702.6399999999</v>
      </c>
      <c r="L223" s="69">
        <v>0</v>
      </c>
      <c r="M223" s="69">
        <v>0</v>
      </c>
      <c r="N223" s="69">
        <v>0</v>
      </c>
      <c r="O223" s="114">
        <v>1199702.6399999999</v>
      </c>
      <c r="P223" s="114">
        <f>K223/H223</f>
        <v>2080.5054106548278</v>
      </c>
      <c r="Q223" s="114">
        <v>9673</v>
      </c>
      <c r="R223" s="60" t="s">
        <v>41</v>
      </c>
      <c r="S223" s="28">
        <f>O223</f>
        <v>1199702.6399999999</v>
      </c>
      <c r="T223" s="27"/>
      <c r="U223" s="27"/>
    </row>
    <row r="224" spans="1:21" ht="45" customHeight="1">
      <c r="A224" s="196" t="s">
        <v>1121</v>
      </c>
      <c r="B224" s="196"/>
      <c r="C224" s="196"/>
      <c r="D224" s="196"/>
      <c r="E224" s="196"/>
      <c r="F224" s="196"/>
      <c r="G224" s="196"/>
      <c r="H224" s="196"/>
      <c r="I224" s="196"/>
      <c r="J224" s="196"/>
      <c r="K224" s="196"/>
      <c r="L224" s="196"/>
      <c r="M224" s="196"/>
      <c r="N224" s="196"/>
      <c r="O224" s="196"/>
      <c r="P224" s="196"/>
      <c r="Q224" s="196"/>
      <c r="R224" s="196"/>
    </row>
    <row r="225" spans="1:21" ht="45" customHeight="1">
      <c r="A225" s="193" t="s">
        <v>157</v>
      </c>
      <c r="B225" s="193"/>
      <c r="C225" s="89" t="s">
        <v>22</v>
      </c>
      <c r="D225" s="89" t="s">
        <v>22</v>
      </c>
      <c r="E225" s="89" t="s">
        <v>22</v>
      </c>
      <c r="F225" s="55" t="s">
        <v>22</v>
      </c>
      <c r="G225" s="55" t="s">
        <v>22</v>
      </c>
      <c r="H225" s="56">
        <f t="shared" ref="H225:N225" si="50">SUM(H226:H229)</f>
        <v>1769.9</v>
      </c>
      <c r="I225" s="56">
        <f t="shared" si="50"/>
        <v>744.09999999999991</v>
      </c>
      <c r="J225" s="56">
        <f t="shared" si="50"/>
        <v>1321</v>
      </c>
      <c r="K225" s="56">
        <f t="shared" si="50"/>
        <v>6702298.2300000004</v>
      </c>
      <c r="L225" s="56">
        <f t="shared" si="50"/>
        <v>0</v>
      </c>
      <c r="M225" s="56">
        <f t="shared" si="50"/>
        <v>0</v>
      </c>
      <c r="N225" s="56">
        <f t="shared" si="50"/>
        <v>0</v>
      </c>
      <c r="O225" s="56">
        <f>SUM(O226:O229)</f>
        <v>6702298.2300000004</v>
      </c>
      <c r="P225" s="51">
        <f>K225/H225</f>
        <v>3786.8231143002431</v>
      </c>
      <c r="Q225" s="57" t="s">
        <v>22</v>
      </c>
      <c r="R225" s="58" t="s">
        <v>22</v>
      </c>
    </row>
    <row r="226" spans="1:21" s="6" customFormat="1" ht="27" customHeight="1">
      <c r="A226" s="130" t="s">
        <v>1371</v>
      </c>
      <c r="B226" s="99" t="s">
        <v>1101</v>
      </c>
      <c r="C226" s="92">
        <v>1956</v>
      </c>
      <c r="D226" s="107" t="s">
        <v>21</v>
      </c>
      <c r="E226" s="92" t="s">
        <v>20</v>
      </c>
      <c r="F226" s="111">
        <v>2</v>
      </c>
      <c r="G226" s="111">
        <v>2</v>
      </c>
      <c r="H226" s="104">
        <v>436.4</v>
      </c>
      <c r="I226" s="104">
        <v>390.4</v>
      </c>
      <c r="J226" s="104">
        <v>390.4</v>
      </c>
      <c r="K226" s="104">
        <f>SUM(L226:O226)</f>
        <v>2244000</v>
      </c>
      <c r="L226" s="114">
        <v>0</v>
      </c>
      <c r="M226" s="114">
        <v>0</v>
      </c>
      <c r="N226" s="114">
        <v>0</v>
      </c>
      <c r="O226" s="104">
        <v>2244000</v>
      </c>
      <c r="P226" s="114">
        <f>K226/H226</f>
        <v>5142.0714940421631</v>
      </c>
      <c r="Q226" s="114">
        <v>9673</v>
      </c>
      <c r="R226" s="98" t="s">
        <v>42</v>
      </c>
      <c r="S226" s="29"/>
      <c r="T226" s="29"/>
      <c r="U226" s="22"/>
    </row>
    <row r="227" spans="1:21" s="26" customFormat="1" ht="54.95" customHeight="1">
      <c r="A227" s="128" t="s">
        <v>1372</v>
      </c>
      <c r="B227" s="99" t="s">
        <v>155</v>
      </c>
      <c r="C227" s="107">
        <v>1988</v>
      </c>
      <c r="D227" s="107" t="s">
        <v>21</v>
      </c>
      <c r="E227" s="92" t="s">
        <v>159</v>
      </c>
      <c r="F227" s="111">
        <v>2</v>
      </c>
      <c r="G227" s="111">
        <v>2</v>
      </c>
      <c r="H227" s="113">
        <v>397.2</v>
      </c>
      <c r="I227" s="113">
        <v>128.19999999999999</v>
      </c>
      <c r="J227" s="113">
        <v>269</v>
      </c>
      <c r="K227" s="104">
        <f>SUM(L227:O227)</f>
        <v>2244000</v>
      </c>
      <c r="L227" s="113">
        <v>0</v>
      </c>
      <c r="M227" s="113">
        <v>0</v>
      </c>
      <c r="N227" s="113">
        <v>0</v>
      </c>
      <c r="O227" s="104">
        <v>2244000</v>
      </c>
      <c r="P227" s="114">
        <f>K227/H227</f>
        <v>5649.546827794562</v>
      </c>
      <c r="Q227" s="114">
        <v>9673</v>
      </c>
      <c r="R227" s="103" t="s">
        <v>42</v>
      </c>
      <c r="S227" s="25"/>
      <c r="T227" s="25"/>
      <c r="U227" s="25"/>
    </row>
    <row r="228" spans="1:21" s="26" customFormat="1" ht="27" customHeight="1">
      <c r="A228" s="128" t="s">
        <v>1373</v>
      </c>
      <c r="B228" s="99" t="s">
        <v>1039</v>
      </c>
      <c r="C228" s="107">
        <v>1968</v>
      </c>
      <c r="D228" s="107" t="s">
        <v>21</v>
      </c>
      <c r="E228" s="107" t="s">
        <v>20</v>
      </c>
      <c r="F228" s="111">
        <v>2</v>
      </c>
      <c r="G228" s="111">
        <v>2</v>
      </c>
      <c r="H228" s="113">
        <v>400.7</v>
      </c>
      <c r="I228" s="113">
        <v>0</v>
      </c>
      <c r="J228" s="113">
        <v>351.5</v>
      </c>
      <c r="K228" s="104">
        <f>SUM(L228:O228)</f>
        <v>1572285</v>
      </c>
      <c r="L228" s="113">
        <v>0</v>
      </c>
      <c r="M228" s="113">
        <v>0</v>
      </c>
      <c r="N228" s="113">
        <v>0</v>
      </c>
      <c r="O228" s="104">
        <v>1572285</v>
      </c>
      <c r="P228" s="114">
        <f>K228/H228</f>
        <v>3923.8457699026703</v>
      </c>
      <c r="Q228" s="114">
        <v>9673</v>
      </c>
      <c r="R228" s="103" t="s">
        <v>42</v>
      </c>
      <c r="S228" s="25"/>
      <c r="T228" s="25"/>
      <c r="U228" s="25"/>
    </row>
    <row r="229" spans="1:21" s="26" customFormat="1" ht="27" customHeight="1">
      <c r="A229" s="128" t="s">
        <v>1374</v>
      </c>
      <c r="B229" s="99" t="s">
        <v>156</v>
      </c>
      <c r="C229" s="107">
        <v>1987</v>
      </c>
      <c r="D229" s="107" t="s">
        <v>21</v>
      </c>
      <c r="E229" s="107" t="s">
        <v>20</v>
      </c>
      <c r="F229" s="111">
        <v>2</v>
      </c>
      <c r="G229" s="111">
        <v>2</v>
      </c>
      <c r="H229" s="113">
        <v>535.6</v>
      </c>
      <c r="I229" s="113">
        <v>225.5</v>
      </c>
      <c r="J229" s="113">
        <v>310.10000000000002</v>
      </c>
      <c r="K229" s="104">
        <f>SUM(L229:O229)</f>
        <v>642013.23</v>
      </c>
      <c r="L229" s="113">
        <v>0</v>
      </c>
      <c r="M229" s="113">
        <v>0</v>
      </c>
      <c r="N229" s="113">
        <v>0</v>
      </c>
      <c r="O229" s="104">
        <v>642013.23</v>
      </c>
      <c r="P229" s="114">
        <f>K229/H229</f>
        <v>1198.680414488424</v>
      </c>
      <c r="Q229" s="114">
        <v>9673</v>
      </c>
      <c r="R229" s="103" t="s">
        <v>41</v>
      </c>
      <c r="S229" s="30">
        <f>O229</f>
        <v>642013.23</v>
      </c>
      <c r="T229" s="25"/>
      <c r="U229" s="25"/>
    </row>
    <row r="230" spans="1:21" ht="30" customHeight="1">
      <c r="A230" s="196" t="s">
        <v>1122</v>
      </c>
      <c r="B230" s="196"/>
      <c r="C230" s="196"/>
      <c r="D230" s="196"/>
      <c r="E230" s="196"/>
      <c r="F230" s="196"/>
      <c r="G230" s="196"/>
      <c r="H230" s="196"/>
      <c r="I230" s="196"/>
      <c r="J230" s="196"/>
      <c r="K230" s="196"/>
      <c r="L230" s="196"/>
      <c r="M230" s="196"/>
      <c r="N230" s="196"/>
      <c r="O230" s="196"/>
      <c r="P230" s="196"/>
      <c r="Q230" s="196"/>
      <c r="R230" s="196"/>
    </row>
    <row r="231" spans="1:21" ht="35.1" customHeight="1">
      <c r="A231" s="193" t="s">
        <v>158</v>
      </c>
      <c r="B231" s="193"/>
      <c r="C231" s="89" t="s">
        <v>22</v>
      </c>
      <c r="D231" s="89" t="s">
        <v>22</v>
      </c>
      <c r="E231" s="89" t="s">
        <v>22</v>
      </c>
      <c r="F231" s="55" t="s">
        <v>22</v>
      </c>
      <c r="G231" s="55" t="s">
        <v>22</v>
      </c>
      <c r="H231" s="56">
        <f t="shared" ref="H231:N231" si="51">SUM(H232:H233)</f>
        <v>796.3</v>
      </c>
      <c r="I231" s="56">
        <f t="shared" si="51"/>
        <v>96</v>
      </c>
      <c r="J231" s="56">
        <f t="shared" si="51"/>
        <v>700.3</v>
      </c>
      <c r="K231" s="56">
        <f t="shared" si="51"/>
        <v>600000</v>
      </c>
      <c r="L231" s="56">
        <f t="shared" si="51"/>
        <v>0</v>
      </c>
      <c r="M231" s="56">
        <f t="shared" si="51"/>
        <v>0</v>
      </c>
      <c r="N231" s="56">
        <f t="shared" si="51"/>
        <v>0</v>
      </c>
      <c r="O231" s="56">
        <f>SUM(O232:O233)</f>
        <v>600000</v>
      </c>
      <c r="P231" s="51">
        <f>K231/H231</f>
        <v>753.48486751224414</v>
      </c>
      <c r="Q231" s="57" t="s">
        <v>22</v>
      </c>
      <c r="R231" s="58" t="s">
        <v>22</v>
      </c>
    </row>
    <row r="232" spans="1:21" s="26" customFormat="1" ht="27" customHeight="1">
      <c r="A232" s="128" t="s">
        <v>1375</v>
      </c>
      <c r="B232" s="99" t="s">
        <v>160</v>
      </c>
      <c r="C232" s="107">
        <v>1960</v>
      </c>
      <c r="D232" s="107" t="s">
        <v>21</v>
      </c>
      <c r="E232" s="107" t="s">
        <v>20</v>
      </c>
      <c r="F232" s="111">
        <v>2</v>
      </c>
      <c r="G232" s="111">
        <v>2</v>
      </c>
      <c r="H232" s="113">
        <v>351.6</v>
      </c>
      <c r="I232" s="113">
        <v>50</v>
      </c>
      <c r="J232" s="113">
        <v>301.60000000000002</v>
      </c>
      <c r="K232" s="104">
        <f>SUM(L232:O232)</f>
        <v>300000</v>
      </c>
      <c r="L232" s="113">
        <v>0</v>
      </c>
      <c r="M232" s="113">
        <v>0</v>
      </c>
      <c r="N232" s="113">
        <v>0</v>
      </c>
      <c r="O232" s="104">
        <v>300000</v>
      </c>
      <c r="P232" s="114">
        <f>K232/H232</f>
        <v>853.24232081911259</v>
      </c>
      <c r="Q232" s="114">
        <v>9673</v>
      </c>
      <c r="R232" s="103" t="s">
        <v>43</v>
      </c>
      <c r="S232" s="25"/>
      <c r="T232" s="25"/>
      <c r="U232" s="25"/>
    </row>
    <row r="233" spans="1:21" s="26" customFormat="1" ht="27" customHeight="1">
      <c r="A233" s="128" t="s">
        <v>1376</v>
      </c>
      <c r="B233" s="99" t="s">
        <v>154</v>
      </c>
      <c r="C233" s="107">
        <v>1960</v>
      </c>
      <c r="D233" s="107" t="s">
        <v>21</v>
      </c>
      <c r="E233" s="107" t="s">
        <v>20</v>
      </c>
      <c r="F233" s="111">
        <v>2</v>
      </c>
      <c r="G233" s="111">
        <v>2</v>
      </c>
      <c r="H233" s="113">
        <v>444.7</v>
      </c>
      <c r="I233" s="113">
        <v>46</v>
      </c>
      <c r="J233" s="113">
        <v>398.7</v>
      </c>
      <c r="K233" s="104">
        <f>SUM(L233:O233)</f>
        <v>300000</v>
      </c>
      <c r="L233" s="113">
        <v>0</v>
      </c>
      <c r="M233" s="113">
        <v>0</v>
      </c>
      <c r="N233" s="113">
        <v>0</v>
      </c>
      <c r="O233" s="104">
        <v>300000</v>
      </c>
      <c r="P233" s="114">
        <f>K233/H233</f>
        <v>674.61209804362488</v>
      </c>
      <c r="Q233" s="114">
        <v>9673</v>
      </c>
      <c r="R233" s="103" t="s">
        <v>43</v>
      </c>
      <c r="S233" s="25"/>
      <c r="T233" s="25"/>
      <c r="U233" s="25"/>
    </row>
    <row r="234" spans="1:21" ht="30" customHeight="1">
      <c r="A234" s="196" t="s">
        <v>1933</v>
      </c>
      <c r="B234" s="196"/>
      <c r="C234" s="196"/>
      <c r="D234" s="196"/>
      <c r="E234" s="196"/>
      <c r="F234" s="196"/>
      <c r="G234" s="196"/>
      <c r="H234" s="196"/>
      <c r="I234" s="196"/>
      <c r="J234" s="196"/>
      <c r="K234" s="196"/>
      <c r="L234" s="196"/>
      <c r="M234" s="196"/>
      <c r="N234" s="196"/>
      <c r="O234" s="196"/>
      <c r="P234" s="196"/>
      <c r="Q234" s="196"/>
      <c r="R234" s="196"/>
    </row>
    <row r="235" spans="1:21" ht="45" customHeight="1">
      <c r="A235" s="193" t="s">
        <v>853</v>
      </c>
      <c r="B235" s="193"/>
      <c r="C235" s="89" t="s">
        <v>22</v>
      </c>
      <c r="D235" s="89" t="s">
        <v>22</v>
      </c>
      <c r="E235" s="89" t="s">
        <v>22</v>
      </c>
      <c r="F235" s="55" t="s">
        <v>22</v>
      </c>
      <c r="G235" s="55" t="s">
        <v>22</v>
      </c>
      <c r="H235" s="56">
        <f t="shared" ref="H235:N235" si="52">SUM(H236)</f>
        <v>861.6</v>
      </c>
      <c r="I235" s="56">
        <f t="shared" si="52"/>
        <v>88.5</v>
      </c>
      <c r="J235" s="56">
        <f t="shared" si="52"/>
        <v>773.1</v>
      </c>
      <c r="K235" s="56">
        <f t="shared" si="52"/>
        <v>4680715.3899999997</v>
      </c>
      <c r="L235" s="56">
        <f t="shared" si="52"/>
        <v>0</v>
      </c>
      <c r="M235" s="56">
        <f t="shared" si="52"/>
        <v>0</v>
      </c>
      <c r="N235" s="56">
        <f t="shared" si="52"/>
        <v>0</v>
      </c>
      <c r="O235" s="56">
        <f>SUM(O236)</f>
        <v>4680715.3899999997</v>
      </c>
      <c r="P235" s="51">
        <f>K235/H235</f>
        <v>5432.5851787372321</v>
      </c>
      <c r="Q235" s="57" t="s">
        <v>22</v>
      </c>
      <c r="R235" s="58" t="s">
        <v>22</v>
      </c>
    </row>
    <row r="236" spans="1:21" ht="24.95" customHeight="1">
      <c r="A236" s="130" t="s">
        <v>1377</v>
      </c>
      <c r="B236" s="99" t="s">
        <v>1018</v>
      </c>
      <c r="C236" s="107">
        <v>1979</v>
      </c>
      <c r="D236" s="107">
        <v>2016</v>
      </c>
      <c r="E236" s="107" t="s">
        <v>20</v>
      </c>
      <c r="F236" s="111">
        <v>2</v>
      </c>
      <c r="G236" s="111">
        <v>3</v>
      </c>
      <c r="H236" s="106">
        <v>861.6</v>
      </c>
      <c r="I236" s="106">
        <v>88.5</v>
      </c>
      <c r="J236" s="106">
        <v>773.1</v>
      </c>
      <c r="K236" s="106">
        <f>SUM(L236:O236)</f>
        <v>4680715.3899999997</v>
      </c>
      <c r="L236" s="106">
        <v>0</v>
      </c>
      <c r="M236" s="106">
        <v>0</v>
      </c>
      <c r="N236" s="106">
        <v>0</v>
      </c>
      <c r="O236" s="106">
        <v>4680715.3899999997</v>
      </c>
      <c r="P236" s="114">
        <f>K236/H236</f>
        <v>5432.5851787372321</v>
      </c>
      <c r="Q236" s="106">
        <v>9673</v>
      </c>
      <c r="R236" s="60" t="s">
        <v>41</v>
      </c>
      <c r="S236" s="16">
        <f>O236</f>
        <v>4680715.3899999997</v>
      </c>
    </row>
    <row r="237" spans="1:21" ht="45" customHeight="1">
      <c r="A237" s="196" t="s">
        <v>1934</v>
      </c>
      <c r="B237" s="196"/>
      <c r="C237" s="196"/>
      <c r="D237" s="196"/>
      <c r="E237" s="196"/>
      <c r="F237" s="196"/>
      <c r="G237" s="196"/>
      <c r="H237" s="196"/>
      <c r="I237" s="196"/>
      <c r="J237" s="196"/>
      <c r="K237" s="196"/>
      <c r="L237" s="196"/>
      <c r="M237" s="196"/>
      <c r="N237" s="196"/>
      <c r="O237" s="196"/>
      <c r="P237" s="196"/>
      <c r="Q237" s="196"/>
      <c r="R237" s="196"/>
    </row>
    <row r="238" spans="1:21" ht="45" customHeight="1">
      <c r="A238" s="193" t="s">
        <v>161</v>
      </c>
      <c r="B238" s="193"/>
      <c r="C238" s="89" t="s">
        <v>22</v>
      </c>
      <c r="D238" s="89" t="s">
        <v>22</v>
      </c>
      <c r="E238" s="89" t="s">
        <v>22</v>
      </c>
      <c r="F238" s="55" t="s">
        <v>22</v>
      </c>
      <c r="G238" s="55" t="s">
        <v>22</v>
      </c>
      <c r="H238" s="56">
        <f t="shared" ref="H238:N238" si="53">SUM(H239)</f>
        <v>319.37</v>
      </c>
      <c r="I238" s="56">
        <f t="shared" si="53"/>
        <v>0</v>
      </c>
      <c r="J238" s="56">
        <f t="shared" si="53"/>
        <v>193.84</v>
      </c>
      <c r="K238" s="56">
        <f t="shared" si="53"/>
        <v>3401179.5</v>
      </c>
      <c r="L238" s="56">
        <f t="shared" si="53"/>
        <v>0</v>
      </c>
      <c r="M238" s="56">
        <f t="shared" si="53"/>
        <v>0</v>
      </c>
      <c r="N238" s="56">
        <f t="shared" si="53"/>
        <v>0</v>
      </c>
      <c r="O238" s="56">
        <f>SUM(O239)</f>
        <v>3401179.5</v>
      </c>
      <c r="P238" s="51">
        <f>K238/H238</f>
        <v>10649.652440742711</v>
      </c>
      <c r="Q238" s="57" t="s">
        <v>22</v>
      </c>
      <c r="R238" s="58" t="s">
        <v>22</v>
      </c>
    </row>
    <row r="239" spans="1:21" s="26" customFormat="1" ht="24.95" customHeight="1">
      <c r="A239" s="128" t="s">
        <v>1378</v>
      </c>
      <c r="B239" s="74" t="s">
        <v>162</v>
      </c>
      <c r="C239" s="107">
        <v>1917</v>
      </c>
      <c r="D239" s="107" t="s">
        <v>21</v>
      </c>
      <c r="E239" s="107" t="s">
        <v>20</v>
      </c>
      <c r="F239" s="111">
        <v>2</v>
      </c>
      <c r="G239" s="111">
        <v>1</v>
      </c>
      <c r="H239" s="113">
        <v>319.37</v>
      </c>
      <c r="I239" s="113">
        <v>0</v>
      </c>
      <c r="J239" s="113">
        <v>193.84</v>
      </c>
      <c r="K239" s="106">
        <f>SUM(L239:O239)</f>
        <v>3401179.5</v>
      </c>
      <c r="L239" s="113">
        <v>0</v>
      </c>
      <c r="M239" s="113">
        <v>0</v>
      </c>
      <c r="N239" s="113">
        <v>0</v>
      </c>
      <c r="O239" s="104">
        <v>3401179.5</v>
      </c>
      <c r="P239" s="114">
        <f>K239/H239</f>
        <v>10649.652440742711</v>
      </c>
      <c r="Q239" s="106">
        <v>9673</v>
      </c>
      <c r="R239" s="103" t="s">
        <v>43</v>
      </c>
      <c r="S239" s="25"/>
      <c r="T239" s="25"/>
      <c r="U239" s="25"/>
    </row>
    <row r="240" spans="1:21" ht="45" customHeight="1">
      <c r="A240" s="196" t="s">
        <v>1935</v>
      </c>
      <c r="B240" s="196"/>
      <c r="C240" s="196"/>
      <c r="D240" s="196"/>
      <c r="E240" s="196"/>
      <c r="F240" s="196"/>
      <c r="G240" s="196"/>
      <c r="H240" s="196"/>
      <c r="I240" s="196"/>
      <c r="J240" s="196"/>
      <c r="K240" s="196"/>
      <c r="L240" s="196"/>
      <c r="M240" s="196"/>
      <c r="N240" s="196"/>
      <c r="O240" s="196"/>
      <c r="P240" s="196"/>
      <c r="Q240" s="196"/>
      <c r="R240" s="196"/>
    </row>
    <row r="241" spans="1:207" ht="45" customHeight="1">
      <c r="A241" s="193" t="s">
        <v>176</v>
      </c>
      <c r="B241" s="193"/>
      <c r="C241" s="89" t="s">
        <v>22</v>
      </c>
      <c r="D241" s="89" t="s">
        <v>22</v>
      </c>
      <c r="E241" s="89" t="s">
        <v>22</v>
      </c>
      <c r="F241" s="55" t="s">
        <v>22</v>
      </c>
      <c r="G241" s="55" t="s">
        <v>22</v>
      </c>
      <c r="H241" s="56">
        <f t="shared" ref="H241:N241" si="54">SUM(H242:H253)</f>
        <v>12106.2</v>
      </c>
      <c r="I241" s="56">
        <f t="shared" si="54"/>
        <v>2220.1999999999998</v>
      </c>
      <c r="J241" s="56">
        <f t="shared" si="54"/>
        <v>9679.2999999999993</v>
      </c>
      <c r="K241" s="56">
        <f t="shared" si="54"/>
        <v>33619848.060000002</v>
      </c>
      <c r="L241" s="56">
        <f t="shared" si="54"/>
        <v>0</v>
      </c>
      <c r="M241" s="56">
        <f t="shared" si="54"/>
        <v>0</v>
      </c>
      <c r="N241" s="56">
        <f t="shared" si="54"/>
        <v>0</v>
      </c>
      <c r="O241" s="56">
        <f>SUM(O242:O253)</f>
        <v>33619848.060000002</v>
      </c>
      <c r="P241" s="51">
        <f>K241/H241</f>
        <v>2777.0768746592657</v>
      </c>
      <c r="Q241" s="57" t="s">
        <v>22</v>
      </c>
      <c r="R241" s="58" t="s">
        <v>22</v>
      </c>
    </row>
    <row r="242" spans="1:207" s="26" customFormat="1" ht="24.95" customHeight="1">
      <c r="A242" s="128" t="s">
        <v>1379</v>
      </c>
      <c r="B242" s="99" t="s">
        <v>163</v>
      </c>
      <c r="C242" s="107">
        <v>1954</v>
      </c>
      <c r="D242" s="107" t="s">
        <v>21</v>
      </c>
      <c r="E242" s="92" t="s">
        <v>20</v>
      </c>
      <c r="F242" s="111">
        <v>2</v>
      </c>
      <c r="G242" s="111">
        <v>1</v>
      </c>
      <c r="H242" s="113">
        <v>535.20000000000005</v>
      </c>
      <c r="I242" s="113">
        <v>137</v>
      </c>
      <c r="J242" s="113">
        <v>398.2</v>
      </c>
      <c r="K242" s="106">
        <f t="shared" ref="K242:K253" si="55">SUM(L242:O242)</f>
        <v>2387000</v>
      </c>
      <c r="L242" s="113">
        <v>0</v>
      </c>
      <c r="M242" s="113">
        <v>0</v>
      </c>
      <c r="N242" s="113">
        <v>0</v>
      </c>
      <c r="O242" s="104">
        <v>2387000</v>
      </c>
      <c r="P242" s="114">
        <f t="shared" ref="P242:P253" si="56">K242/H242</f>
        <v>4460.0149476831084</v>
      </c>
      <c r="Q242" s="106">
        <v>9673</v>
      </c>
      <c r="R242" s="103" t="s">
        <v>42</v>
      </c>
      <c r="S242" s="25"/>
      <c r="T242" s="25"/>
      <c r="U242" s="25"/>
    </row>
    <row r="243" spans="1:207" s="26" customFormat="1" ht="24.95" customHeight="1">
      <c r="A243" s="128" t="s">
        <v>1380</v>
      </c>
      <c r="B243" s="99" t="s">
        <v>164</v>
      </c>
      <c r="C243" s="107">
        <v>1956</v>
      </c>
      <c r="D243" s="107" t="s">
        <v>21</v>
      </c>
      <c r="E243" s="92" t="s">
        <v>20</v>
      </c>
      <c r="F243" s="111">
        <v>2</v>
      </c>
      <c r="G243" s="111">
        <v>1</v>
      </c>
      <c r="H243" s="113">
        <v>530</v>
      </c>
      <c r="I243" s="113">
        <v>134</v>
      </c>
      <c r="J243" s="113">
        <v>396</v>
      </c>
      <c r="K243" s="106">
        <f t="shared" si="55"/>
        <v>2387000</v>
      </c>
      <c r="L243" s="113">
        <v>0</v>
      </c>
      <c r="M243" s="113">
        <v>0</v>
      </c>
      <c r="N243" s="113">
        <v>0</v>
      </c>
      <c r="O243" s="104">
        <v>2387000</v>
      </c>
      <c r="P243" s="114">
        <f t="shared" si="56"/>
        <v>4503.7735849056608</v>
      </c>
      <c r="Q243" s="106">
        <v>9673</v>
      </c>
      <c r="R243" s="103" t="s">
        <v>42</v>
      </c>
      <c r="S243" s="25"/>
      <c r="T243" s="25"/>
      <c r="U243" s="25"/>
    </row>
    <row r="244" spans="1:207" s="26" customFormat="1" ht="24.95" customHeight="1">
      <c r="A244" s="128" t="s">
        <v>1381</v>
      </c>
      <c r="B244" s="99" t="s">
        <v>165</v>
      </c>
      <c r="C244" s="107">
        <v>1953</v>
      </c>
      <c r="D244" s="107" t="s">
        <v>21</v>
      </c>
      <c r="E244" s="92" t="s">
        <v>20</v>
      </c>
      <c r="F244" s="111">
        <v>1</v>
      </c>
      <c r="G244" s="111">
        <v>1</v>
      </c>
      <c r="H244" s="113">
        <v>293</v>
      </c>
      <c r="I244" s="113">
        <v>74</v>
      </c>
      <c r="J244" s="113">
        <v>219</v>
      </c>
      <c r="K244" s="106">
        <f t="shared" si="55"/>
        <v>2035000</v>
      </c>
      <c r="L244" s="113">
        <v>0</v>
      </c>
      <c r="M244" s="113">
        <v>0</v>
      </c>
      <c r="N244" s="113">
        <v>0</v>
      </c>
      <c r="O244" s="104">
        <v>2035000</v>
      </c>
      <c r="P244" s="114">
        <f t="shared" si="56"/>
        <v>6945.3924914675772</v>
      </c>
      <c r="Q244" s="106">
        <v>9673</v>
      </c>
      <c r="R244" s="103" t="s">
        <v>42</v>
      </c>
      <c r="S244" s="25"/>
      <c r="T244" s="25"/>
      <c r="U244" s="25"/>
    </row>
    <row r="245" spans="1:207" s="26" customFormat="1" ht="24.95" customHeight="1">
      <c r="A245" s="166" t="s">
        <v>1382</v>
      </c>
      <c r="B245" s="190" t="s">
        <v>166</v>
      </c>
      <c r="C245" s="158">
        <v>1960</v>
      </c>
      <c r="D245" s="174" t="s">
        <v>21</v>
      </c>
      <c r="E245" s="174" t="s">
        <v>20</v>
      </c>
      <c r="F245" s="175">
        <v>3</v>
      </c>
      <c r="G245" s="175">
        <v>2</v>
      </c>
      <c r="H245" s="201">
        <v>1545.7</v>
      </c>
      <c r="I245" s="201">
        <v>36.200000000000003</v>
      </c>
      <c r="J245" s="201">
        <v>1509.5</v>
      </c>
      <c r="K245" s="106">
        <f t="shared" si="55"/>
        <v>300000</v>
      </c>
      <c r="L245" s="113">
        <v>0</v>
      </c>
      <c r="M245" s="113">
        <v>0</v>
      </c>
      <c r="N245" s="113">
        <v>0</v>
      </c>
      <c r="O245" s="104">
        <v>300000</v>
      </c>
      <c r="P245" s="114">
        <f>K245/H245</f>
        <v>194.08682150481982</v>
      </c>
      <c r="Q245" s="106">
        <v>9673</v>
      </c>
      <c r="R245" s="103" t="s">
        <v>42</v>
      </c>
      <c r="S245" s="25"/>
      <c r="T245" s="25"/>
      <c r="U245" s="25"/>
    </row>
    <row r="246" spans="1:207" s="26" customFormat="1" ht="24.95" customHeight="1">
      <c r="A246" s="166"/>
      <c r="B246" s="190"/>
      <c r="C246" s="158"/>
      <c r="D246" s="174"/>
      <c r="E246" s="174"/>
      <c r="F246" s="175"/>
      <c r="G246" s="175"/>
      <c r="H246" s="201"/>
      <c r="I246" s="201"/>
      <c r="J246" s="201"/>
      <c r="K246" s="106">
        <f t="shared" si="55"/>
        <v>7289340</v>
      </c>
      <c r="L246" s="113">
        <v>0</v>
      </c>
      <c r="M246" s="113">
        <v>0</v>
      </c>
      <c r="N246" s="113">
        <v>0</v>
      </c>
      <c r="O246" s="104">
        <v>7289340</v>
      </c>
      <c r="P246" s="114">
        <f>K246/H245</f>
        <v>4715.8827715598109</v>
      </c>
      <c r="Q246" s="106">
        <v>9673</v>
      </c>
      <c r="R246" s="103" t="s">
        <v>43</v>
      </c>
      <c r="S246" s="25"/>
      <c r="T246" s="25"/>
      <c r="U246" s="25"/>
    </row>
    <row r="247" spans="1:207" s="26" customFormat="1" ht="24.95" customHeight="1">
      <c r="A247" s="128" t="s">
        <v>1383</v>
      </c>
      <c r="B247" s="99" t="s">
        <v>167</v>
      </c>
      <c r="C247" s="92">
        <v>1972</v>
      </c>
      <c r="D247" s="107" t="s">
        <v>21</v>
      </c>
      <c r="E247" s="107" t="s">
        <v>20</v>
      </c>
      <c r="F247" s="111">
        <v>4</v>
      </c>
      <c r="G247" s="111">
        <v>3</v>
      </c>
      <c r="H247" s="106">
        <v>2101.1999999999998</v>
      </c>
      <c r="I247" s="106">
        <v>146.1</v>
      </c>
      <c r="J247" s="106">
        <v>1955.1</v>
      </c>
      <c r="K247" s="106">
        <f t="shared" si="55"/>
        <v>3593361.92</v>
      </c>
      <c r="L247" s="113">
        <v>0</v>
      </c>
      <c r="M247" s="113">
        <v>0</v>
      </c>
      <c r="N247" s="113">
        <v>0</v>
      </c>
      <c r="O247" s="104">
        <v>3593361.92</v>
      </c>
      <c r="P247" s="114">
        <f t="shared" si="56"/>
        <v>1710.1474966685705</v>
      </c>
      <c r="Q247" s="106">
        <v>9673</v>
      </c>
      <c r="R247" s="103" t="s">
        <v>41</v>
      </c>
      <c r="S247" s="30">
        <f>O247+O253</f>
        <v>4603498.0599999996</v>
      </c>
      <c r="T247" s="25"/>
      <c r="U247" s="25"/>
    </row>
    <row r="248" spans="1:207" s="26" customFormat="1" ht="24.95" customHeight="1">
      <c r="A248" s="128" t="s">
        <v>1384</v>
      </c>
      <c r="B248" s="99" t="s">
        <v>1004</v>
      </c>
      <c r="C248" s="92">
        <v>1971</v>
      </c>
      <c r="D248" s="107" t="s">
        <v>21</v>
      </c>
      <c r="E248" s="107" t="s">
        <v>20</v>
      </c>
      <c r="F248" s="111">
        <v>2</v>
      </c>
      <c r="G248" s="111">
        <v>2</v>
      </c>
      <c r="H248" s="106">
        <v>723</v>
      </c>
      <c r="I248" s="106">
        <v>49</v>
      </c>
      <c r="J248" s="106">
        <v>467.3</v>
      </c>
      <c r="K248" s="106">
        <f t="shared" si="55"/>
        <v>3487000</v>
      </c>
      <c r="L248" s="113">
        <v>0</v>
      </c>
      <c r="M248" s="113">
        <v>0</v>
      </c>
      <c r="N248" s="113">
        <v>0</v>
      </c>
      <c r="O248" s="104">
        <v>3487000</v>
      </c>
      <c r="P248" s="114">
        <f>K248/H248</f>
        <v>4822.9598893499306</v>
      </c>
      <c r="Q248" s="106">
        <v>9673</v>
      </c>
      <c r="R248" s="103" t="s">
        <v>42</v>
      </c>
      <c r="S248" s="25"/>
      <c r="T248" s="25"/>
      <c r="U248" s="25"/>
    </row>
    <row r="249" spans="1:207" s="26" customFormat="1" ht="24.95" customHeight="1">
      <c r="A249" s="128" t="s">
        <v>1385</v>
      </c>
      <c r="B249" s="99" t="s">
        <v>168</v>
      </c>
      <c r="C249" s="92">
        <v>1956</v>
      </c>
      <c r="D249" s="107">
        <v>2010</v>
      </c>
      <c r="E249" s="107" t="s">
        <v>20</v>
      </c>
      <c r="F249" s="111">
        <v>2</v>
      </c>
      <c r="G249" s="111">
        <v>2</v>
      </c>
      <c r="H249" s="106">
        <v>520.70000000000005</v>
      </c>
      <c r="I249" s="106">
        <v>192.4</v>
      </c>
      <c r="J249" s="106">
        <v>328.3</v>
      </c>
      <c r="K249" s="106">
        <f t="shared" si="55"/>
        <v>1306140</v>
      </c>
      <c r="L249" s="113">
        <v>0</v>
      </c>
      <c r="M249" s="113">
        <v>0</v>
      </c>
      <c r="N249" s="113">
        <v>0</v>
      </c>
      <c r="O249" s="104">
        <v>1306140</v>
      </c>
      <c r="P249" s="114">
        <f t="shared" si="56"/>
        <v>2508.4309583253312</v>
      </c>
      <c r="Q249" s="106">
        <v>9673</v>
      </c>
      <c r="R249" s="103" t="s">
        <v>43</v>
      </c>
      <c r="S249" s="25"/>
      <c r="T249" s="25"/>
      <c r="U249" s="25"/>
    </row>
    <row r="250" spans="1:207" s="26" customFormat="1" ht="24.95" customHeight="1">
      <c r="A250" s="128" t="s">
        <v>1386</v>
      </c>
      <c r="B250" s="99" t="s">
        <v>169</v>
      </c>
      <c r="C250" s="92">
        <v>1956</v>
      </c>
      <c r="D250" s="107">
        <v>2010</v>
      </c>
      <c r="E250" s="107" t="s">
        <v>20</v>
      </c>
      <c r="F250" s="111">
        <v>2</v>
      </c>
      <c r="G250" s="111">
        <v>2</v>
      </c>
      <c r="H250" s="106">
        <v>515.70000000000005</v>
      </c>
      <c r="I250" s="106">
        <v>189.1</v>
      </c>
      <c r="J250" s="106">
        <v>326.60000000000002</v>
      </c>
      <c r="K250" s="106">
        <f t="shared" si="55"/>
        <v>1105615</v>
      </c>
      <c r="L250" s="113">
        <v>0</v>
      </c>
      <c r="M250" s="113">
        <v>0</v>
      </c>
      <c r="N250" s="113">
        <v>0</v>
      </c>
      <c r="O250" s="104">
        <v>1105615</v>
      </c>
      <c r="P250" s="114">
        <f t="shared" si="56"/>
        <v>2143.9111886755863</v>
      </c>
      <c r="Q250" s="106">
        <v>9673</v>
      </c>
      <c r="R250" s="103" t="s">
        <v>43</v>
      </c>
      <c r="S250" s="25"/>
      <c r="T250" s="25"/>
      <c r="U250" s="25"/>
    </row>
    <row r="251" spans="1:207" s="26" customFormat="1" ht="24.95" customHeight="1">
      <c r="A251" s="128" t="s">
        <v>1387</v>
      </c>
      <c r="B251" s="99" t="s">
        <v>1005</v>
      </c>
      <c r="C251" s="92">
        <v>1970</v>
      </c>
      <c r="D251" s="107" t="s">
        <v>21</v>
      </c>
      <c r="E251" s="107" t="s">
        <v>20</v>
      </c>
      <c r="F251" s="111">
        <v>5</v>
      </c>
      <c r="G251" s="111">
        <v>4</v>
      </c>
      <c r="H251" s="106">
        <v>4178.6000000000004</v>
      </c>
      <c r="I251" s="106">
        <v>997.2</v>
      </c>
      <c r="J251" s="106">
        <v>3181.4</v>
      </c>
      <c r="K251" s="106">
        <f t="shared" si="55"/>
        <v>7320000</v>
      </c>
      <c r="L251" s="113">
        <v>0</v>
      </c>
      <c r="M251" s="113">
        <v>0</v>
      </c>
      <c r="N251" s="113">
        <v>0</v>
      </c>
      <c r="O251" s="104">
        <v>7320000</v>
      </c>
      <c r="P251" s="114">
        <f>K251/H251</f>
        <v>1751.782893792179</v>
      </c>
      <c r="Q251" s="106">
        <v>9673</v>
      </c>
      <c r="R251" s="103" t="s">
        <v>42</v>
      </c>
      <c r="S251" s="25"/>
      <c r="T251" s="25"/>
      <c r="U251" s="25"/>
    </row>
    <row r="252" spans="1:207" s="26" customFormat="1" ht="24.95" customHeight="1">
      <c r="A252" s="128" t="s">
        <v>1388</v>
      </c>
      <c r="B252" s="99" t="s">
        <v>170</v>
      </c>
      <c r="C252" s="92">
        <v>1959</v>
      </c>
      <c r="D252" s="107" t="s">
        <v>21</v>
      </c>
      <c r="E252" s="107" t="s">
        <v>20</v>
      </c>
      <c r="F252" s="111">
        <v>2</v>
      </c>
      <c r="G252" s="111">
        <v>1</v>
      </c>
      <c r="H252" s="106">
        <v>430</v>
      </c>
      <c r="I252" s="106">
        <v>20.5</v>
      </c>
      <c r="J252" s="106">
        <v>409.5</v>
      </c>
      <c r="K252" s="106">
        <f t="shared" si="55"/>
        <v>1399255</v>
      </c>
      <c r="L252" s="113">
        <v>0</v>
      </c>
      <c r="M252" s="113">
        <v>0</v>
      </c>
      <c r="N252" s="113">
        <v>0</v>
      </c>
      <c r="O252" s="104">
        <v>1399255</v>
      </c>
      <c r="P252" s="114">
        <f t="shared" si="56"/>
        <v>3254.0813953488373</v>
      </c>
      <c r="Q252" s="106">
        <v>9673</v>
      </c>
      <c r="R252" s="103" t="s">
        <v>43</v>
      </c>
      <c r="S252" s="25"/>
      <c r="T252" s="25"/>
      <c r="U252" s="25"/>
    </row>
    <row r="253" spans="1:207" s="26" customFormat="1" ht="24.95" customHeight="1">
      <c r="A253" s="128" t="s">
        <v>1389</v>
      </c>
      <c r="B253" s="99" t="s">
        <v>171</v>
      </c>
      <c r="C253" s="92">
        <v>1986</v>
      </c>
      <c r="D253" s="107" t="s">
        <v>21</v>
      </c>
      <c r="E253" s="107" t="s">
        <v>23</v>
      </c>
      <c r="F253" s="111">
        <v>2</v>
      </c>
      <c r="G253" s="111">
        <v>2</v>
      </c>
      <c r="H253" s="106">
        <v>733.1</v>
      </c>
      <c r="I253" s="106">
        <v>244.7</v>
      </c>
      <c r="J253" s="106">
        <v>488.4</v>
      </c>
      <c r="K253" s="106">
        <f t="shared" si="55"/>
        <v>1010136.14</v>
      </c>
      <c r="L253" s="113">
        <v>0</v>
      </c>
      <c r="M253" s="113">
        <v>0</v>
      </c>
      <c r="N253" s="113">
        <v>0</v>
      </c>
      <c r="O253" s="104">
        <v>1010136.14</v>
      </c>
      <c r="P253" s="114">
        <f t="shared" si="56"/>
        <v>1377.8967944345927</v>
      </c>
      <c r="Q253" s="106">
        <v>9673</v>
      </c>
      <c r="R253" s="103" t="s">
        <v>41</v>
      </c>
      <c r="S253" s="25"/>
      <c r="T253" s="25"/>
      <c r="U253" s="25"/>
    </row>
    <row r="254" spans="1:207" ht="45" customHeight="1">
      <c r="A254" s="196" t="s">
        <v>1936</v>
      </c>
      <c r="B254" s="196"/>
      <c r="C254" s="196"/>
      <c r="D254" s="196"/>
      <c r="E254" s="196"/>
      <c r="F254" s="196"/>
      <c r="G254" s="196"/>
      <c r="H254" s="196"/>
      <c r="I254" s="196"/>
      <c r="J254" s="196"/>
      <c r="K254" s="196"/>
      <c r="L254" s="196"/>
      <c r="M254" s="196"/>
      <c r="N254" s="196"/>
      <c r="O254" s="196"/>
      <c r="P254" s="196"/>
      <c r="Q254" s="196"/>
      <c r="R254" s="196"/>
    </row>
    <row r="255" spans="1:207" ht="45" customHeight="1">
      <c r="A255" s="193" t="s">
        <v>1190</v>
      </c>
      <c r="B255" s="193"/>
      <c r="C255" s="89" t="s">
        <v>22</v>
      </c>
      <c r="D255" s="89" t="s">
        <v>22</v>
      </c>
      <c r="E255" s="89" t="s">
        <v>22</v>
      </c>
      <c r="F255" s="55" t="s">
        <v>22</v>
      </c>
      <c r="G255" s="55" t="s">
        <v>22</v>
      </c>
      <c r="H255" s="56">
        <f t="shared" ref="H255:N255" si="57">SUM(H256:H258)</f>
        <v>811</v>
      </c>
      <c r="I255" s="56">
        <f t="shared" si="57"/>
        <v>0</v>
      </c>
      <c r="J255" s="56">
        <f t="shared" si="57"/>
        <v>811</v>
      </c>
      <c r="K255" s="56">
        <f t="shared" si="57"/>
        <v>3668887.45</v>
      </c>
      <c r="L255" s="56">
        <f t="shared" si="57"/>
        <v>0</v>
      </c>
      <c r="M255" s="56">
        <f t="shared" si="57"/>
        <v>0</v>
      </c>
      <c r="N255" s="56">
        <f t="shared" si="57"/>
        <v>0</v>
      </c>
      <c r="O255" s="56">
        <f>SUM(O256:O258)</f>
        <v>3668887.45</v>
      </c>
      <c r="P255" s="51">
        <f>K255/H255</f>
        <v>4523.9056103575831</v>
      </c>
      <c r="Q255" s="57" t="s">
        <v>22</v>
      </c>
      <c r="R255" s="58" t="s">
        <v>22</v>
      </c>
    </row>
    <row r="256" spans="1:207" s="31" customFormat="1" ht="24.95" customHeight="1">
      <c r="A256" s="128" t="s">
        <v>1390</v>
      </c>
      <c r="B256" s="99" t="s">
        <v>172</v>
      </c>
      <c r="C256" s="92">
        <v>1960</v>
      </c>
      <c r="D256" s="107" t="s">
        <v>21</v>
      </c>
      <c r="E256" s="107" t="s">
        <v>20</v>
      </c>
      <c r="F256" s="111">
        <v>2</v>
      </c>
      <c r="G256" s="111">
        <v>1</v>
      </c>
      <c r="H256" s="106">
        <v>267.60000000000002</v>
      </c>
      <c r="I256" s="106">
        <v>0</v>
      </c>
      <c r="J256" s="106">
        <v>267.60000000000002</v>
      </c>
      <c r="K256" s="106">
        <f>SUM(L256:O256)</f>
        <v>1038347.45</v>
      </c>
      <c r="L256" s="113">
        <v>0</v>
      </c>
      <c r="M256" s="113">
        <v>0</v>
      </c>
      <c r="N256" s="113">
        <v>0</v>
      </c>
      <c r="O256" s="104">
        <v>1038347.45</v>
      </c>
      <c r="P256" s="114">
        <f>K256/H256</f>
        <v>3880.2221599402087</v>
      </c>
      <c r="Q256" s="106">
        <v>9673</v>
      </c>
      <c r="R256" s="103" t="s">
        <v>41</v>
      </c>
      <c r="S256" s="78">
        <f>O256</f>
        <v>1038347.45</v>
      </c>
      <c r="T256" s="89"/>
      <c r="U256" s="89"/>
      <c r="V256" s="89"/>
      <c r="W256" s="89"/>
      <c r="X256" s="89"/>
      <c r="Y256" s="89"/>
      <c r="Z256" s="89"/>
      <c r="AA256" s="89"/>
      <c r="AB256" s="89"/>
      <c r="AC256" s="89"/>
      <c r="AD256" s="89"/>
      <c r="AE256" s="89"/>
      <c r="AF256" s="89"/>
      <c r="AG256" s="89"/>
      <c r="AH256" s="89"/>
      <c r="AI256" s="89"/>
      <c r="AJ256" s="89"/>
      <c r="AK256" s="89"/>
      <c r="AL256" s="89"/>
      <c r="AM256" s="89"/>
      <c r="AN256" s="89"/>
      <c r="AO256" s="89"/>
      <c r="AP256" s="89"/>
      <c r="AQ256" s="89"/>
      <c r="AR256" s="89"/>
      <c r="AS256" s="89"/>
      <c r="AT256" s="89"/>
      <c r="AU256" s="89"/>
      <c r="AV256" s="89"/>
      <c r="AW256" s="89"/>
      <c r="AX256" s="89"/>
      <c r="AY256" s="89"/>
      <c r="AZ256" s="89"/>
      <c r="BA256" s="89"/>
      <c r="BB256" s="89"/>
      <c r="BC256" s="89"/>
      <c r="BD256" s="89"/>
      <c r="BE256" s="89"/>
      <c r="BF256" s="89"/>
      <c r="BG256" s="89"/>
      <c r="BH256" s="89"/>
      <c r="BI256" s="89"/>
      <c r="BJ256" s="89"/>
      <c r="BK256" s="89"/>
      <c r="BL256" s="89"/>
      <c r="BM256" s="89"/>
      <c r="BN256" s="89"/>
      <c r="BO256" s="89"/>
      <c r="BP256" s="89"/>
      <c r="BQ256" s="89"/>
      <c r="BR256" s="89"/>
      <c r="BS256" s="89"/>
      <c r="BT256" s="89"/>
      <c r="BU256" s="89"/>
      <c r="BV256" s="89"/>
      <c r="BW256" s="89"/>
      <c r="BX256" s="89"/>
      <c r="BY256" s="89"/>
      <c r="BZ256" s="89"/>
      <c r="CA256" s="89"/>
      <c r="CB256" s="89"/>
      <c r="CC256" s="89"/>
      <c r="CD256" s="89"/>
      <c r="CE256" s="89"/>
      <c r="CF256" s="89"/>
      <c r="CG256" s="89"/>
      <c r="CH256" s="89"/>
      <c r="CI256" s="89"/>
      <c r="CJ256" s="89"/>
      <c r="CK256" s="89"/>
      <c r="CL256" s="89"/>
      <c r="CM256" s="89"/>
      <c r="CN256" s="89"/>
      <c r="CO256" s="89"/>
      <c r="CP256" s="89"/>
      <c r="CQ256" s="89"/>
      <c r="CR256" s="89"/>
      <c r="CS256" s="89"/>
      <c r="CT256" s="89"/>
      <c r="CU256" s="89"/>
      <c r="CV256" s="89"/>
      <c r="CW256" s="89"/>
      <c r="CX256" s="89"/>
      <c r="CY256" s="89"/>
      <c r="CZ256" s="89"/>
      <c r="DA256" s="89"/>
      <c r="DB256" s="89"/>
      <c r="DC256" s="89"/>
      <c r="DD256" s="89"/>
      <c r="DE256" s="89"/>
      <c r="DF256" s="89"/>
      <c r="DG256" s="89"/>
      <c r="DH256" s="89"/>
      <c r="DI256" s="89"/>
      <c r="DJ256" s="89"/>
      <c r="DK256" s="89"/>
      <c r="DL256" s="89"/>
      <c r="DM256" s="89"/>
      <c r="DN256" s="89"/>
      <c r="DO256" s="89"/>
      <c r="DP256" s="89"/>
      <c r="DQ256" s="89"/>
      <c r="DR256" s="89"/>
      <c r="DS256" s="89"/>
      <c r="DT256" s="89"/>
      <c r="DU256" s="89"/>
      <c r="DV256" s="89"/>
      <c r="DW256" s="89"/>
      <c r="DX256" s="89"/>
      <c r="DY256" s="89"/>
      <c r="DZ256" s="89"/>
      <c r="EA256" s="89"/>
      <c r="EB256" s="89"/>
      <c r="EC256" s="89"/>
      <c r="ED256" s="89"/>
      <c r="EE256" s="89"/>
      <c r="EF256" s="89"/>
      <c r="EG256" s="89"/>
      <c r="EH256" s="89"/>
      <c r="EI256" s="89"/>
      <c r="EJ256" s="89"/>
      <c r="EK256" s="89"/>
      <c r="EL256" s="89"/>
      <c r="EM256" s="89"/>
      <c r="EN256" s="89"/>
      <c r="EO256" s="89"/>
      <c r="EP256" s="89"/>
      <c r="EQ256" s="89"/>
      <c r="ER256" s="89"/>
      <c r="ES256" s="89"/>
      <c r="ET256" s="89"/>
      <c r="EU256" s="89"/>
      <c r="EV256" s="89"/>
      <c r="EW256" s="89"/>
      <c r="EX256" s="89"/>
      <c r="EY256" s="89"/>
      <c r="EZ256" s="89"/>
      <c r="FA256" s="89"/>
      <c r="FB256" s="89"/>
      <c r="FC256" s="89"/>
      <c r="FD256" s="89"/>
      <c r="FE256" s="89"/>
      <c r="FF256" s="89"/>
      <c r="FG256" s="89"/>
      <c r="FH256" s="89"/>
      <c r="FI256" s="89"/>
      <c r="FJ256" s="89"/>
      <c r="FK256" s="89"/>
      <c r="FL256" s="89"/>
      <c r="FM256" s="89"/>
      <c r="FN256" s="89"/>
      <c r="FO256" s="89"/>
      <c r="FP256" s="89"/>
      <c r="FQ256" s="89"/>
      <c r="FR256" s="89"/>
      <c r="FS256" s="89"/>
      <c r="FT256" s="89"/>
      <c r="FU256" s="89"/>
      <c r="FV256" s="89"/>
      <c r="FW256" s="89"/>
      <c r="FX256" s="89"/>
      <c r="FY256" s="89"/>
      <c r="FZ256" s="89"/>
      <c r="GA256" s="89"/>
      <c r="GB256" s="89"/>
      <c r="GC256" s="89"/>
      <c r="GD256" s="89"/>
      <c r="GE256" s="89"/>
      <c r="GF256" s="89"/>
      <c r="GG256" s="89"/>
      <c r="GH256" s="89"/>
      <c r="GI256" s="89"/>
      <c r="GJ256" s="89"/>
      <c r="GK256" s="89"/>
      <c r="GL256" s="89"/>
      <c r="GM256" s="89"/>
      <c r="GN256" s="89"/>
      <c r="GO256" s="89"/>
      <c r="GP256" s="89"/>
      <c r="GQ256" s="89"/>
      <c r="GR256" s="89"/>
      <c r="GS256" s="89"/>
      <c r="GT256" s="89"/>
      <c r="GU256" s="89"/>
      <c r="GV256" s="89"/>
      <c r="GW256" s="89"/>
      <c r="GX256" s="89"/>
      <c r="GY256" s="89"/>
    </row>
    <row r="257" spans="1:207" s="31" customFormat="1" ht="24.95" customHeight="1">
      <c r="A257" s="128" t="s">
        <v>1391</v>
      </c>
      <c r="B257" s="99" t="s">
        <v>173</v>
      </c>
      <c r="C257" s="92">
        <v>1961</v>
      </c>
      <c r="D257" s="107" t="s">
        <v>21</v>
      </c>
      <c r="E257" s="107" t="s">
        <v>20</v>
      </c>
      <c r="F257" s="111">
        <v>2</v>
      </c>
      <c r="G257" s="111">
        <v>1</v>
      </c>
      <c r="H257" s="106">
        <v>271.89999999999998</v>
      </c>
      <c r="I257" s="106">
        <v>0</v>
      </c>
      <c r="J257" s="106">
        <v>271.89999999999998</v>
      </c>
      <c r="K257" s="106">
        <f>SUM(L257:O257)</f>
        <v>1315270</v>
      </c>
      <c r="L257" s="113">
        <v>0</v>
      </c>
      <c r="M257" s="113">
        <v>0</v>
      </c>
      <c r="N257" s="113">
        <v>0</v>
      </c>
      <c r="O257" s="104">
        <v>1315270</v>
      </c>
      <c r="P257" s="114">
        <f>K257/H257</f>
        <v>4837.3299006987863</v>
      </c>
      <c r="Q257" s="106">
        <v>9673</v>
      </c>
      <c r="R257" s="103" t="s">
        <v>42</v>
      </c>
      <c r="S257" s="89"/>
      <c r="T257" s="89"/>
      <c r="U257" s="89"/>
      <c r="V257" s="89"/>
      <c r="W257" s="89"/>
      <c r="X257" s="89"/>
      <c r="Y257" s="89"/>
      <c r="Z257" s="89"/>
      <c r="AA257" s="89"/>
      <c r="AB257" s="89"/>
      <c r="AC257" s="89"/>
      <c r="AD257" s="89"/>
      <c r="AE257" s="89"/>
      <c r="AF257" s="89"/>
      <c r="AG257" s="89"/>
      <c r="AH257" s="89"/>
      <c r="AI257" s="89"/>
      <c r="AJ257" s="89"/>
      <c r="AK257" s="89"/>
      <c r="AL257" s="89"/>
      <c r="AM257" s="89"/>
      <c r="AN257" s="89"/>
      <c r="AO257" s="89"/>
      <c r="AP257" s="89"/>
      <c r="AQ257" s="89"/>
      <c r="AR257" s="89"/>
      <c r="AS257" s="89"/>
      <c r="AT257" s="89"/>
      <c r="AU257" s="89"/>
      <c r="AV257" s="89"/>
      <c r="AW257" s="89"/>
      <c r="AX257" s="89"/>
      <c r="AY257" s="89"/>
      <c r="AZ257" s="89"/>
      <c r="BA257" s="89"/>
      <c r="BB257" s="89"/>
      <c r="BC257" s="89"/>
      <c r="BD257" s="89"/>
      <c r="BE257" s="89"/>
      <c r="BF257" s="89"/>
      <c r="BG257" s="89"/>
      <c r="BH257" s="89"/>
      <c r="BI257" s="89"/>
      <c r="BJ257" s="89"/>
      <c r="BK257" s="89"/>
      <c r="BL257" s="89"/>
      <c r="BM257" s="89"/>
      <c r="BN257" s="89"/>
      <c r="BO257" s="89"/>
      <c r="BP257" s="89"/>
      <c r="BQ257" s="89"/>
      <c r="BR257" s="89"/>
      <c r="BS257" s="89"/>
      <c r="BT257" s="89"/>
      <c r="BU257" s="89"/>
      <c r="BV257" s="89"/>
      <c r="BW257" s="89"/>
      <c r="BX257" s="89"/>
      <c r="BY257" s="89"/>
      <c r="BZ257" s="89"/>
      <c r="CA257" s="89"/>
      <c r="CB257" s="89"/>
      <c r="CC257" s="89"/>
      <c r="CD257" s="89"/>
      <c r="CE257" s="89"/>
      <c r="CF257" s="89"/>
      <c r="CG257" s="89"/>
      <c r="CH257" s="89"/>
      <c r="CI257" s="89"/>
      <c r="CJ257" s="89"/>
      <c r="CK257" s="89"/>
      <c r="CL257" s="89"/>
      <c r="CM257" s="89"/>
      <c r="CN257" s="89"/>
      <c r="CO257" s="89"/>
      <c r="CP257" s="89"/>
      <c r="CQ257" s="89"/>
      <c r="CR257" s="89"/>
      <c r="CS257" s="89"/>
      <c r="CT257" s="89"/>
      <c r="CU257" s="89"/>
      <c r="CV257" s="89"/>
      <c r="CW257" s="89"/>
      <c r="CX257" s="89"/>
      <c r="CY257" s="89"/>
      <c r="CZ257" s="89"/>
      <c r="DA257" s="89"/>
      <c r="DB257" s="89"/>
      <c r="DC257" s="89"/>
      <c r="DD257" s="89"/>
      <c r="DE257" s="89"/>
      <c r="DF257" s="89"/>
      <c r="DG257" s="89"/>
      <c r="DH257" s="89"/>
      <c r="DI257" s="89"/>
      <c r="DJ257" s="89"/>
      <c r="DK257" s="89"/>
      <c r="DL257" s="89"/>
      <c r="DM257" s="89"/>
      <c r="DN257" s="89"/>
      <c r="DO257" s="89"/>
      <c r="DP257" s="89"/>
      <c r="DQ257" s="89"/>
      <c r="DR257" s="89"/>
      <c r="DS257" s="89"/>
      <c r="DT257" s="89"/>
      <c r="DU257" s="89"/>
      <c r="DV257" s="89"/>
      <c r="DW257" s="89"/>
      <c r="DX257" s="89"/>
      <c r="DY257" s="89"/>
      <c r="DZ257" s="89"/>
      <c r="EA257" s="89"/>
      <c r="EB257" s="89"/>
      <c r="EC257" s="89"/>
      <c r="ED257" s="89"/>
      <c r="EE257" s="89"/>
      <c r="EF257" s="89"/>
      <c r="EG257" s="89"/>
      <c r="EH257" s="89"/>
      <c r="EI257" s="89"/>
      <c r="EJ257" s="89"/>
      <c r="EK257" s="89"/>
      <c r="EL257" s="89"/>
      <c r="EM257" s="89"/>
      <c r="EN257" s="89"/>
      <c r="EO257" s="89"/>
      <c r="EP257" s="89"/>
      <c r="EQ257" s="89"/>
      <c r="ER257" s="89"/>
      <c r="ES257" s="89"/>
      <c r="ET257" s="89"/>
      <c r="EU257" s="89"/>
      <c r="EV257" s="89"/>
      <c r="EW257" s="89"/>
      <c r="EX257" s="89"/>
      <c r="EY257" s="89"/>
      <c r="EZ257" s="89"/>
      <c r="FA257" s="89"/>
      <c r="FB257" s="89"/>
      <c r="FC257" s="89"/>
      <c r="FD257" s="89"/>
      <c r="FE257" s="89"/>
      <c r="FF257" s="89"/>
      <c r="FG257" s="89"/>
      <c r="FH257" s="89"/>
      <c r="FI257" s="89"/>
      <c r="FJ257" s="89"/>
      <c r="FK257" s="89"/>
      <c r="FL257" s="89"/>
      <c r="FM257" s="89"/>
      <c r="FN257" s="89"/>
      <c r="FO257" s="89"/>
      <c r="FP257" s="89"/>
      <c r="FQ257" s="89"/>
      <c r="FR257" s="89"/>
      <c r="FS257" s="89"/>
      <c r="FT257" s="89"/>
      <c r="FU257" s="89"/>
      <c r="FV257" s="89"/>
      <c r="FW257" s="89"/>
      <c r="FX257" s="89"/>
      <c r="FY257" s="89"/>
      <c r="FZ257" s="89"/>
      <c r="GA257" s="89"/>
      <c r="GB257" s="89"/>
      <c r="GC257" s="89"/>
      <c r="GD257" s="89"/>
      <c r="GE257" s="89"/>
      <c r="GF257" s="89"/>
      <c r="GG257" s="89"/>
      <c r="GH257" s="89"/>
      <c r="GI257" s="89"/>
      <c r="GJ257" s="89"/>
      <c r="GK257" s="89"/>
      <c r="GL257" s="89"/>
      <c r="GM257" s="89"/>
      <c r="GN257" s="89"/>
      <c r="GO257" s="89"/>
      <c r="GP257" s="89"/>
      <c r="GQ257" s="89"/>
      <c r="GR257" s="89"/>
      <c r="GS257" s="89"/>
      <c r="GT257" s="89"/>
      <c r="GU257" s="89"/>
      <c r="GV257" s="89"/>
      <c r="GW257" s="89"/>
      <c r="GX257" s="89"/>
      <c r="GY257" s="89"/>
    </row>
    <row r="258" spans="1:207" s="26" customFormat="1" ht="24.95" customHeight="1">
      <c r="A258" s="128" t="s">
        <v>1392</v>
      </c>
      <c r="B258" s="99" t="s">
        <v>174</v>
      </c>
      <c r="C258" s="92">
        <v>1961</v>
      </c>
      <c r="D258" s="107" t="s">
        <v>21</v>
      </c>
      <c r="E258" s="107" t="s">
        <v>20</v>
      </c>
      <c r="F258" s="111">
        <v>2</v>
      </c>
      <c r="G258" s="111">
        <v>1</v>
      </c>
      <c r="H258" s="106">
        <v>271.5</v>
      </c>
      <c r="I258" s="106">
        <v>0</v>
      </c>
      <c r="J258" s="106">
        <v>271.5</v>
      </c>
      <c r="K258" s="106">
        <f>SUM(L258:O258)</f>
        <v>1315270</v>
      </c>
      <c r="L258" s="106">
        <v>0</v>
      </c>
      <c r="M258" s="106">
        <v>0</v>
      </c>
      <c r="N258" s="106">
        <v>0</v>
      </c>
      <c r="O258" s="104">
        <v>1315270</v>
      </c>
      <c r="P258" s="114">
        <f>K258/H258</f>
        <v>4844.456721915285</v>
      </c>
      <c r="Q258" s="106">
        <v>9673</v>
      </c>
      <c r="R258" s="103" t="s">
        <v>43</v>
      </c>
      <c r="S258" s="25"/>
      <c r="T258" s="25"/>
      <c r="U258" s="25"/>
    </row>
    <row r="259" spans="1:207" ht="45" customHeight="1">
      <c r="A259" s="196" t="s">
        <v>1937</v>
      </c>
      <c r="B259" s="196"/>
      <c r="C259" s="196"/>
      <c r="D259" s="196"/>
      <c r="E259" s="196"/>
      <c r="F259" s="196"/>
      <c r="G259" s="196"/>
      <c r="H259" s="196"/>
      <c r="I259" s="196"/>
      <c r="J259" s="196"/>
      <c r="K259" s="196"/>
      <c r="L259" s="196"/>
      <c r="M259" s="196"/>
      <c r="N259" s="196"/>
      <c r="O259" s="196"/>
      <c r="P259" s="196"/>
      <c r="Q259" s="196"/>
      <c r="R259" s="196"/>
    </row>
    <row r="260" spans="1:207" ht="45" customHeight="1">
      <c r="A260" s="193" t="s">
        <v>177</v>
      </c>
      <c r="B260" s="193"/>
      <c r="C260" s="89" t="s">
        <v>22</v>
      </c>
      <c r="D260" s="89" t="s">
        <v>22</v>
      </c>
      <c r="E260" s="89" t="s">
        <v>22</v>
      </c>
      <c r="F260" s="55" t="s">
        <v>22</v>
      </c>
      <c r="G260" s="55" t="s">
        <v>22</v>
      </c>
      <c r="H260" s="56">
        <f t="shared" ref="H260:N260" si="58">SUM(H261)</f>
        <v>5269.4</v>
      </c>
      <c r="I260" s="56">
        <f t="shared" si="58"/>
        <v>692.7</v>
      </c>
      <c r="J260" s="56">
        <f t="shared" si="58"/>
        <v>4576.7</v>
      </c>
      <c r="K260" s="56">
        <f t="shared" si="58"/>
        <v>2269053.58</v>
      </c>
      <c r="L260" s="56">
        <f t="shared" si="58"/>
        <v>0</v>
      </c>
      <c r="M260" s="56">
        <f t="shared" si="58"/>
        <v>0</v>
      </c>
      <c r="N260" s="56">
        <f t="shared" si="58"/>
        <v>0</v>
      </c>
      <c r="O260" s="56">
        <f>SUM(O261)</f>
        <v>2269053.58</v>
      </c>
      <c r="P260" s="51">
        <f>K260/H260</f>
        <v>430.60947735985127</v>
      </c>
      <c r="Q260" s="57" t="s">
        <v>22</v>
      </c>
      <c r="R260" s="58" t="s">
        <v>22</v>
      </c>
    </row>
    <row r="261" spans="1:207" s="25" customFormat="1" ht="24.95" customHeight="1">
      <c r="A261" s="128" t="s">
        <v>1393</v>
      </c>
      <c r="B261" s="99" t="s">
        <v>175</v>
      </c>
      <c r="C261" s="92">
        <v>1987</v>
      </c>
      <c r="D261" s="107" t="s">
        <v>21</v>
      </c>
      <c r="E261" s="107" t="s">
        <v>23</v>
      </c>
      <c r="F261" s="111">
        <v>4</v>
      </c>
      <c r="G261" s="111">
        <v>4</v>
      </c>
      <c r="H261" s="106">
        <v>5269.4</v>
      </c>
      <c r="I261" s="106">
        <v>692.7</v>
      </c>
      <c r="J261" s="106">
        <v>4576.7</v>
      </c>
      <c r="K261" s="106">
        <f>SUM(L261:O261)</f>
        <v>2269053.58</v>
      </c>
      <c r="L261" s="106">
        <v>0</v>
      </c>
      <c r="M261" s="106">
        <v>0</v>
      </c>
      <c r="N261" s="106">
        <v>0</v>
      </c>
      <c r="O261" s="104">
        <v>2269053.58</v>
      </c>
      <c r="P261" s="114">
        <f>K261/H261</f>
        <v>430.60947735985127</v>
      </c>
      <c r="Q261" s="106">
        <v>9673</v>
      </c>
      <c r="R261" s="103" t="s">
        <v>41</v>
      </c>
      <c r="S261" s="30">
        <f>O261</f>
        <v>2269053.58</v>
      </c>
    </row>
    <row r="262" spans="1:207" ht="45" customHeight="1">
      <c r="A262" s="196" t="s">
        <v>1938</v>
      </c>
      <c r="B262" s="196"/>
      <c r="C262" s="196"/>
      <c r="D262" s="196"/>
      <c r="E262" s="196"/>
      <c r="F262" s="196"/>
      <c r="G262" s="196"/>
      <c r="H262" s="196"/>
      <c r="I262" s="196"/>
      <c r="J262" s="196"/>
      <c r="K262" s="196"/>
      <c r="L262" s="196"/>
      <c r="M262" s="196"/>
      <c r="N262" s="196"/>
      <c r="O262" s="196"/>
      <c r="P262" s="196"/>
      <c r="Q262" s="196"/>
      <c r="R262" s="196"/>
    </row>
    <row r="263" spans="1:207" ht="45" customHeight="1">
      <c r="A263" s="193" t="s">
        <v>237</v>
      </c>
      <c r="B263" s="193"/>
      <c r="C263" s="89" t="s">
        <v>22</v>
      </c>
      <c r="D263" s="89" t="s">
        <v>22</v>
      </c>
      <c r="E263" s="89" t="s">
        <v>22</v>
      </c>
      <c r="F263" s="55" t="s">
        <v>22</v>
      </c>
      <c r="G263" s="55" t="s">
        <v>22</v>
      </c>
      <c r="H263" s="56">
        <f t="shared" ref="H263:N263" si="59">SUM(H265:H316)</f>
        <v>107052.6</v>
      </c>
      <c r="I263" s="56">
        <f t="shared" si="59"/>
        <v>59559.499999999978</v>
      </c>
      <c r="J263" s="56">
        <f t="shared" si="59"/>
        <v>65664.700000000012</v>
      </c>
      <c r="K263" s="56">
        <f t="shared" si="59"/>
        <v>323498152.83999997</v>
      </c>
      <c r="L263" s="56">
        <f t="shared" si="59"/>
        <v>0</v>
      </c>
      <c r="M263" s="56">
        <f t="shared" si="59"/>
        <v>0</v>
      </c>
      <c r="N263" s="56">
        <f t="shared" si="59"/>
        <v>0</v>
      </c>
      <c r="O263" s="56">
        <f>SUM(O264:O316)</f>
        <v>338805094.38999999</v>
      </c>
      <c r="P263" s="51">
        <f t="shared" ref="P263:P270" si="60">K263/H263</f>
        <v>3021.8617094773967</v>
      </c>
      <c r="Q263" s="57" t="s">
        <v>22</v>
      </c>
      <c r="R263" s="58" t="s">
        <v>22</v>
      </c>
    </row>
    <row r="264" spans="1:207" s="26" customFormat="1" ht="27" customHeight="1">
      <c r="A264" s="130" t="s">
        <v>1394</v>
      </c>
      <c r="B264" s="123" t="s">
        <v>179</v>
      </c>
      <c r="C264" s="92">
        <v>1983</v>
      </c>
      <c r="D264" s="107" t="s">
        <v>21</v>
      </c>
      <c r="E264" s="92" t="s">
        <v>20</v>
      </c>
      <c r="F264" s="95">
        <v>5</v>
      </c>
      <c r="G264" s="95">
        <v>8</v>
      </c>
      <c r="H264" s="94">
        <v>8097.5</v>
      </c>
      <c r="I264" s="94">
        <v>6158.9</v>
      </c>
      <c r="J264" s="94">
        <v>6158.9</v>
      </c>
      <c r="K264" s="106">
        <f t="shared" ref="K264:K272" si="61">SUM(L264:O264)</f>
        <v>15306941.550000001</v>
      </c>
      <c r="L264" s="106">
        <v>0</v>
      </c>
      <c r="M264" s="106">
        <v>0</v>
      </c>
      <c r="N264" s="106">
        <v>0</v>
      </c>
      <c r="O264" s="94">
        <v>15306941.550000001</v>
      </c>
      <c r="P264" s="114">
        <f t="shared" si="60"/>
        <v>1890.3293053411548</v>
      </c>
      <c r="Q264" s="106">
        <v>9673</v>
      </c>
      <c r="R264" s="60" t="s">
        <v>41</v>
      </c>
      <c r="S264" s="30">
        <f>O264+O265+O266+O267+O268+O269+O270+O274+O275+O276+O279+O280+O281+O283+O284+O286+O288+O293</f>
        <v>98778849.140000001</v>
      </c>
      <c r="T264" s="30"/>
      <c r="U264" s="25"/>
    </row>
    <row r="265" spans="1:207" ht="27" customHeight="1">
      <c r="A265" s="130" t="s">
        <v>1395</v>
      </c>
      <c r="B265" s="99" t="s">
        <v>1083</v>
      </c>
      <c r="C265" s="92">
        <v>1986</v>
      </c>
      <c r="D265" s="107" t="s">
        <v>21</v>
      </c>
      <c r="E265" s="92" t="s">
        <v>20</v>
      </c>
      <c r="F265" s="100">
        <v>5</v>
      </c>
      <c r="G265" s="100">
        <v>4</v>
      </c>
      <c r="H265" s="119">
        <v>5330</v>
      </c>
      <c r="I265" s="119">
        <v>0</v>
      </c>
      <c r="J265" s="119">
        <v>3790.8</v>
      </c>
      <c r="K265" s="104">
        <f t="shared" si="61"/>
        <v>4150591.5</v>
      </c>
      <c r="L265" s="104">
        <v>0</v>
      </c>
      <c r="M265" s="104">
        <v>0</v>
      </c>
      <c r="N265" s="104">
        <v>0</v>
      </c>
      <c r="O265" s="104">
        <v>4150591.5</v>
      </c>
      <c r="P265" s="104">
        <f t="shared" si="60"/>
        <v>778.72260787992491</v>
      </c>
      <c r="Q265" s="104">
        <v>9673</v>
      </c>
      <c r="R265" s="103" t="s">
        <v>42</v>
      </c>
      <c r="S265" s="16"/>
      <c r="T265" s="16"/>
    </row>
    <row r="266" spans="1:207" s="26" customFormat="1" ht="27" customHeight="1">
      <c r="A266" s="130" t="s">
        <v>1396</v>
      </c>
      <c r="B266" s="123" t="s">
        <v>178</v>
      </c>
      <c r="C266" s="92">
        <v>1991</v>
      </c>
      <c r="D266" s="107" t="s">
        <v>21</v>
      </c>
      <c r="E266" s="92" t="s">
        <v>23</v>
      </c>
      <c r="F266" s="95">
        <v>9</v>
      </c>
      <c r="G266" s="95">
        <v>4</v>
      </c>
      <c r="H266" s="94">
        <v>11141</v>
      </c>
      <c r="I266" s="94">
        <v>7792.6</v>
      </c>
      <c r="J266" s="94">
        <v>7449.4</v>
      </c>
      <c r="K266" s="106">
        <f t="shared" si="61"/>
        <v>16536342.01</v>
      </c>
      <c r="L266" s="106">
        <v>0</v>
      </c>
      <c r="M266" s="106">
        <v>0</v>
      </c>
      <c r="N266" s="106">
        <v>0</v>
      </c>
      <c r="O266" s="108">
        <v>16536342.01</v>
      </c>
      <c r="P266" s="114">
        <f t="shared" si="60"/>
        <v>1484.2780728839423</v>
      </c>
      <c r="Q266" s="106">
        <v>9673</v>
      </c>
      <c r="R266" s="60" t="s">
        <v>41</v>
      </c>
      <c r="S266" s="25"/>
      <c r="T266" s="25"/>
      <c r="U266" s="25"/>
    </row>
    <row r="267" spans="1:207" s="23" customFormat="1" ht="27" customHeight="1">
      <c r="A267" s="130" t="s">
        <v>1397</v>
      </c>
      <c r="B267" s="123" t="s">
        <v>181</v>
      </c>
      <c r="C267" s="92">
        <v>1989</v>
      </c>
      <c r="D267" s="107" t="s">
        <v>21</v>
      </c>
      <c r="E267" s="92" t="s">
        <v>23</v>
      </c>
      <c r="F267" s="95">
        <v>5</v>
      </c>
      <c r="G267" s="95">
        <v>8</v>
      </c>
      <c r="H267" s="94">
        <v>7750.4</v>
      </c>
      <c r="I267" s="94">
        <v>5741.6</v>
      </c>
      <c r="J267" s="94">
        <v>5578.3</v>
      </c>
      <c r="K267" s="106">
        <f t="shared" si="61"/>
        <v>12696722.07</v>
      </c>
      <c r="L267" s="106">
        <v>0</v>
      </c>
      <c r="M267" s="106">
        <v>0</v>
      </c>
      <c r="N267" s="106">
        <v>0</v>
      </c>
      <c r="O267" s="94">
        <v>12696722.07</v>
      </c>
      <c r="P267" s="114">
        <f t="shared" si="60"/>
        <v>1638.202166339802</v>
      </c>
      <c r="Q267" s="106">
        <v>9673</v>
      </c>
      <c r="R267" s="60" t="s">
        <v>41</v>
      </c>
      <c r="S267" s="27"/>
      <c r="T267" s="27"/>
      <c r="U267" s="27"/>
    </row>
    <row r="268" spans="1:207" s="26" customFormat="1" ht="27" customHeight="1">
      <c r="A268" s="130" t="s">
        <v>1398</v>
      </c>
      <c r="B268" s="123" t="s">
        <v>182</v>
      </c>
      <c r="C268" s="92">
        <v>1992</v>
      </c>
      <c r="D268" s="107" t="s">
        <v>21</v>
      </c>
      <c r="E268" s="92" t="s">
        <v>20</v>
      </c>
      <c r="F268" s="95">
        <v>5</v>
      </c>
      <c r="G268" s="95">
        <v>8</v>
      </c>
      <c r="H268" s="94">
        <v>9817.1</v>
      </c>
      <c r="I268" s="94">
        <v>5763.7</v>
      </c>
      <c r="J268" s="94">
        <v>5452.9</v>
      </c>
      <c r="K268" s="106">
        <f t="shared" si="61"/>
        <v>15553270.66</v>
      </c>
      <c r="L268" s="106">
        <v>0</v>
      </c>
      <c r="M268" s="106">
        <v>0</v>
      </c>
      <c r="N268" s="106">
        <v>0</v>
      </c>
      <c r="O268" s="94">
        <v>15553270.66</v>
      </c>
      <c r="P268" s="114">
        <f t="shared" si="60"/>
        <v>1584.3039859021503</v>
      </c>
      <c r="Q268" s="106">
        <v>9673</v>
      </c>
      <c r="R268" s="60" t="s">
        <v>41</v>
      </c>
      <c r="S268" s="25"/>
      <c r="T268" s="30"/>
      <c r="U268" s="25"/>
    </row>
    <row r="269" spans="1:207" s="26" customFormat="1" ht="27" customHeight="1">
      <c r="A269" s="130" t="s">
        <v>1399</v>
      </c>
      <c r="B269" s="123" t="s">
        <v>233</v>
      </c>
      <c r="C269" s="92">
        <v>1988</v>
      </c>
      <c r="D269" s="107" t="s">
        <v>21</v>
      </c>
      <c r="E269" s="92" t="s">
        <v>23</v>
      </c>
      <c r="F269" s="95">
        <v>9</v>
      </c>
      <c r="G269" s="95">
        <v>1</v>
      </c>
      <c r="H269" s="94">
        <v>4230.6000000000004</v>
      </c>
      <c r="I269" s="94">
        <v>3645.1</v>
      </c>
      <c r="J269" s="94">
        <v>3451.7</v>
      </c>
      <c r="K269" s="106">
        <f t="shared" si="61"/>
        <v>3384995.6</v>
      </c>
      <c r="L269" s="106">
        <v>0</v>
      </c>
      <c r="M269" s="106">
        <v>0</v>
      </c>
      <c r="N269" s="106">
        <v>0</v>
      </c>
      <c r="O269" s="112">
        <v>3384995.6</v>
      </c>
      <c r="P269" s="114">
        <f t="shared" si="60"/>
        <v>800.12187396586774</v>
      </c>
      <c r="Q269" s="106">
        <v>9673</v>
      </c>
      <c r="R269" s="60" t="s">
        <v>41</v>
      </c>
      <c r="S269" s="30"/>
      <c r="T269" s="25"/>
      <c r="U269" s="25"/>
    </row>
    <row r="270" spans="1:207" s="26" customFormat="1" ht="24.95" customHeight="1">
      <c r="A270" s="166" t="s">
        <v>1400</v>
      </c>
      <c r="B270" s="207" t="s">
        <v>180</v>
      </c>
      <c r="C270" s="158">
        <v>1991</v>
      </c>
      <c r="D270" s="174" t="s">
        <v>21</v>
      </c>
      <c r="E270" s="158" t="s">
        <v>23</v>
      </c>
      <c r="F270" s="206">
        <v>5</v>
      </c>
      <c r="G270" s="206">
        <v>8</v>
      </c>
      <c r="H270" s="192">
        <v>7657.4</v>
      </c>
      <c r="I270" s="192">
        <v>5708.4</v>
      </c>
      <c r="J270" s="192">
        <v>5474.8</v>
      </c>
      <c r="K270" s="106">
        <f t="shared" si="61"/>
        <v>9965702</v>
      </c>
      <c r="L270" s="106">
        <v>0</v>
      </c>
      <c r="M270" s="106">
        <v>0</v>
      </c>
      <c r="N270" s="106">
        <v>0</v>
      </c>
      <c r="O270" s="94">
        <v>9965702</v>
      </c>
      <c r="P270" s="114">
        <f t="shared" si="60"/>
        <v>1301.4472275184789</v>
      </c>
      <c r="Q270" s="106">
        <v>9673</v>
      </c>
      <c r="R270" s="60" t="s">
        <v>41</v>
      </c>
      <c r="S270" s="25"/>
      <c r="T270" s="25"/>
      <c r="U270" s="30"/>
    </row>
    <row r="271" spans="1:207" s="26" customFormat="1" ht="24.95" customHeight="1">
      <c r="A271" s="166"/>
      <c r="B271" s="207"/>
      <c r="C271" s="158"/>
      <c r="D271" s="174"/>
      <c r="E271" s="158"/>
      <c r="F271" s="206"/>
      <c r="G271" s="206"/>
      <c r="H271" s="192"/>
      <c r="I271" s="192"/>
      <c r="J271" s="192"/>
      <c r="K271" s="106">
        <f t="shared" si="61"/>
        <v>19400625.039999999</v>
      </c>
      <c r="L271" s="106">
        <v>0</v>
      </c>
      <c r="M271" s="106">
        <v>0</v>
      </c>
      <c r="N271" s="106">
        <v>0</v>
      </c>
      <c r="O271" s="94">
        <v>19400625.039999999</v>
      </c>
      <c r="P271" s="114">
        <f>K271/H270</f>
        <v>2533.5786350458379</v>
      </c>
      <c r="Q271" s="106">
        <v>9673</v>
      </c>
      <c r="R271" s="60" t="s">
        <v>42</v>
      </c>
      <c r="S271" s="25"/>
      <c r="T271" s="25"/>
      <c r="U271" s="30"/>
    </row>
    <row r="272" spans="1:207" ht="24.95" customHeight="1">
      <c r="A272" s="128" t="s">
        <v>1401</v>
      </c>
      <c r="B272" s="99" t="s">
        <v>1095</v>
      </c>
      <c r="C272" s="92">
        <v>1995</v>
      </c>
      <c r="D272" s="107" t="s">
        <v>21</v>
      </c>
      <c r="E272" s="92" t="s">
        <v>20</v>
      </c>
      <c r="F272" s="100">
        <v>5</v>
      </c>
      <c r="G272" s="100">
        <v>8</v>
      </c>
      <c r="H272" s="119">
        <v>8341.9</v>
      </c>
      <c r="I272" s="119">
        <v>0</v>
      </c>
      <c r="J272" s="119">
        <v>5202.2</v>
      </c>
      <c r="K272" s="104">
        <f t="shared" si="61"/>
        <v>20043863.609999999</v>
      </c>
      <c r="L272" s="104">
        <v>0</v>
      </c>
      <c r="M272" s="104">
        <v>0</v>
      </c>
      <c r="N272" s="104">
        <v>0</v>
      </c>
      <c r="O272" s="104">
        <v>20043863.609999999</v>
      </c>
      <c r="P272" s="104">
        <f t="shared" ref="P272:P316" si="62">K272/H272</f>
        <v>2402.7935614188614</v>
      </c>
      <c r="Q272" s="104">
        <v>9673</v>
      </c>
      <c r="R272" s="103" t="s">
        <v>42</v>
      </c>
    </row>
    <row r="273" spans="1:207" s="26" customFormat="1" ht="24.95" customHeight="1">
      <c r="A273" s="128" t="s">
        <v>1402</v>
      </c>
      <c r="B273" s="123" t="s">
        <v>183</v>
      </c>
      <c r="C273" s="92">
        <v>1979</v>
      </c>
      <c r="D273" s="107" t="s">
        <v>21</v>
      </c>
      <c r="E273" s="92" t="s">
        <v>23</v>
      </c>
      <c r="F273" s="95">
        <v>9</v>
      </c>
      <c r="G273" s="95">
        <v>4</v>
      </c>
      <c r="H273" s="108">
        <v>8531</v>
      </c>
      <c r="I273" s="108">
        <v>7533.6</v>
      </c>
      <c r="J273" s="108">
        <v>7415.7</v>
      </c>
      <c r="K273" s="106">
        <f t="shared" ref="K273:K316" si="63">SUM(L273:O273)</f>
        <v>29471200</v>
      </c>
      <c r="L273" s="112">
        <v>0</v>
      </c>
      <c r="M273" s="112">
        <v>0</v>
      </c>
      <c r="N273" s="112">
        <v>0</v>
      </c>
      <c r="O273" s="94">
        <v>29471200</v>
      </c>
      <c r="P273" s="114">
        <f t="shared" si="62"/>
        <v>3454.6008674246864</v>
      </c>
      <c r="Q273" s="106">
        <v>9673</v>
      </c>
      <c r="R273" s="98" t="s">
        <v>42</v>
      </c>
      <c r="S273" s="25"/>
      <c r="T273" s="25"/>
      <c r="U273" s="30"/>
    </row>
    <row r="274" spans="1:207" s="26" customFormat="1" ht="24.95" customHeight="1">
      <c r="A274" s="128" t="s">
        <v>1403</v>
      </c>
      <c r="B274" s="122" t="s">
        <v>184</v>
      </c>
      <c r="C274" s="92">
        <v>1961</v>
      </c>
      <c r="D274" s="107" t="s">
        <v>21</v>
      </c>
      <c r="E274" s="92" t="s">
        <v>20</v>
      </c>
      <c r="F274" s="95">
        <v>2</v>
      </c>
      <c r="G274" s="95">
        <v>1</v>
      </c>
      <c r="H274" s="94">
        <v>497.8</v>
      </c>
      <c r="I274" s="94">
        <v>281.8</v>
      </c>
      <c r="J274" s="94">
        <v>281.8</v>
      </c>
      <c r="K274" s="106">
        <f t="shared" si="63"/>
        <v>2190763.4900000002</v>
      </c>
      <c r="L274" s="106">
        <v>0</v>
      </c>
      <c r="M274" s="106">
        <v>0</v>
      </c>
      <c r="N274" s="106">
        <v>0</v>
      </c>
      <c r="O274" s="94">
        <v>2190763.4900000002</v>
      </c>
      <c r="P274" s="114">
        <f t="shared" si="62"/>
        <v>4400.8908999598234</v>
      </c>
      <c r="Q274" s="106">
        <v>9673</v>
      </c>
      <c r="R274" s="60" t="s">
        <v>41</v>
      </c>
      <c r="S274" s="30"/>
      <c r="T274" s="30"/>
      <c r="U274" s="25"/>
    </row>
    <row r="275" spans="1:207" s="26" customFormat="1" ht="24.95" customHeight="1">
      <c r="A275" s="128" t="s">
        <v>1404</v>
      </c>
      <c r="B275" s="122" t="s">
        <v>185</v>
      </c>
      <c r="C275" s="92">
        <v>1960</v>
      </c>
      <c r="D275" s="107" t="s">
        <v>21</v>
      </c>
      <c r="E275" s="92" t="s">
        <v>20</v>
      </c>
      <c r="F275" s="95">
        <v>2</v>
      </c>
      <c r="G275" s="95">
        <v>2</v>
      </c>
      <c r="H275" s="94">
        <v>520.4</v>
      </c>
      <c r="I275" s="94">
        <v>264.5</v>
      </c>
      <c r="J275" s="94">
        <v>264.5</v>
      </c>
      <c r="K275" s="106">
        <f t="shared" si="63"/>
        <v>2306617.94</v>
      </c>
      <c r="L275" s="106">
        <v>0</v>
      </c>
      <c r="M275" s="106">
        <v>0</v>
      </c>
      <c r="N275" s="106">
        <v>0</v>
      </c>
      <c r="O275" s="94">
        <v>2306617.94</v>
      </c>
      <c r="P275" s="114">
        <f t="shared" si="62"/>
        <v>4432.3941967717137</v>
      </c>
      <c r="Q275" s="106">
        <v>9673</v>
      </c>
      <c r="R275" s="60" t="s">
        <v>41</v>
      </c>
      <c r="S275" s="25"/>
      <c r="T275" s="25"/>
      <c r="U275" s="25"/>
    </row>
    <row r="276" spans="1:207" s="26" customFormat="1" ht="24.95" customHeight="1">
      <c r="A276" s="166" t="s">
        <v>1405</v>
      </c>
      <c r="B276" s="211" t="s">
        <v>865</v>
      </c>
      <c r="C276" s="158">
        <v>1960</v>
      </c>
      <c r="D276" s="174" t="s">
        <v>21</v>
      </c>
      <c r="E276" s="158" t="s">
        <v>20</v>
      </c>
      <c r="F276" s="206">
        <v>2</v>
      </c>
      <c r="G276" s="206">
        <v>1</v>
      </c>
      <c r="H276" s="192">
        <v>551</v>
      </c>
      <c r="I276" s="192">
        <v>409.6</v>
      </c>
      <c r="J276" s="192">
        <v>409.6</v>
      </c>
      <c r="K276" s="106">
        <f t="shared" si="63"/>
        <v>58827.5</v>
      </c>
      <c r="L276" s="106">
        <v>0</v>
      </c>
      <c r="M276" s="106">
        <v>0</v>
      </c>
      <c r="N276" s="106">
        <v>0</v>
      </c>
      <c r="O276" s="94">
        <v>58827.5</v>
      </c>
      <c r="P276" s="114">
        <f t="shared" si="62"/>
        <v>106.76497277676951</v>
      </c>
      <c r="Q276" s="106">
        <v>9673</v>
      </c>
      <c r="R276" s="60" t="s">
        <v>41</v>
      </c>
      <c r="S276" s="25"/>
      <c r="T276" s="25"/>
      <c r="U276" s="25"/>
    </row>
    <row r="277" spans="1:207" s="26" customFormat="1" ht="24.95" customHeight="1">
      <c r="A277" s="166"/>
      <c r="B277" s="211"/>
      <c r="C277" s="158"/>
      <c r="D277" s="174"/>
      <c r="E277" s="158"/>
      <c r="F277" s="206"/>
      <c r="G277" s="206"/>
      <c r="H277" s="192"/>
      <c r="I277" s="192"/>
      <c r="J277" s="192"/>
      <c r="K277" s="106">
        <f>SUM(L277:O277)</f>
        <v>4471266.22</v>
      </c>
      <c r="L277" s="106">
        <v>0</v>
      </c>
      <c r="M277" s="106">
        <v>0</v>
      </c>
      <c r="N277" s="106">
        <v>0</v>
      </c>
      <c r="O277" s="94">
        <v>4471266.22</v>
      </c>
      <c r="P277" s="114">
        <f>K277/H276</f>
        <v>8114.8207259528126</v>
      </c>
      <c r="Q277" s="106">
        <v>9673</v>
      </c>
      <c r="R277" s="60" t="s">
        <v>42</v>
      </c>
      <c r="S277" s="25"/>
      <c r="T277" s="25"/>
      <c r="U277" s="25"/>
    </row>
    <row r="278" spans="1:207" s="26" customFormat="1" ht="24.95" customHeight="1">
      <c r="A278" s="128" t="s">
        <v>1406</v>
      </c>
      <c r="B278" s="122" t="s">
        <v>186</v>
      </c>
      <c r="C278" s="92">
        <v>1961</v>
      </c>
      <c r="D278" s="107" t="s">
        <v>21</v>
      </c>
      <c r="E278" s="92" t="s">
        <v>20</v>
      </c>
      <c r="F278" s="95">
        <v>2</v>
      </c>
      <c r="G278" s="95">
        <v>1</v>
      </c>
      <c r="H278" s="94">
        <v>521.20000000000005</v>
      </c>
      <c r="I278" s="94">
        <v>302.3</v>
      </c>
      <c r="J278" s="94">
        <v>302.3</v>
      </c>
      <c r="K278" s="106">
        <f t="shared" si="63"/>
        <v>2827870</v>
      </c>
      <c r="L278" s="106">
        <v>0</v>
      </c>
      <c r="M278" s="106">
        <v>0</v>
      </c>
      <c r="N278" s="106">
        <v>0</v>
      </c>
      <c r="O278" s="94">
        <v>2827870</v>
      </c>
      <c r="P278" s="114">
        <f t="shared" si="62"/>
        <v>5425.6907137375283</v>
      </c>
      <c r="Q278" s="106">
        <v>9673</v>
      </c>
      <c r="R278" s="98" t="s">
        <v>42</v>
      </c>
      <c r="S278" s="25"/>
      <c r="T278" s="25"/>
      <c r="U278" s="25"/>
    </row>
    <row r="279" spans="1:207" s="32" customFormat="1" ht="24.95" customHeight="1">
      <c r="A279" s="128" t="s">
        <v>1407</v>
      </c>
      <c r="B279" s="122" t="s">
        <v>187</v>
      </c>
      <c r="C279" s="92">
        <v>1958</v>
      </c>
      <c r="D279" s="107" t="s">
        <v>21</v>
      </c>
      <c r="E279" s="92" t="s">
        <v>20</v>
      </c>
      <c r="F279" s="95">
        <v>2</v>
      </c>
      <c r="G279" s="95">
        <v>2</v>
      </c>
      <c r="H279" s="94">
        <v>1165.3</v>
      </c>
      <c r="I279" s="94">
        <v>650.70000000000005</v>
      </c>
      <c r="J279" s="94">
        <v>650.70000000000005</v>
      </c>
      <c r="K279" s="106">
        <f t="shared" si="63"/>
        <v>5261291.6399999997</v>
      </c>
      <c r="L279" s="106">
        <v>0</v>
      </c>
      <c r="M279" s="106">
        <v>0</v>
      </c>
      <c r="N279" s="106">
        <v>0</v>
      </c>
      <c r="O279" s="94">
        <v>5261291.6399999997</v>
      </c>
      <c r="P279" s="114">
        <f t="shared" si="62"/>
        <v>4514.9675105123142</v>
      </c>
      <c r="Q279" s="106">
        <v>9673</v>
      </c>
      <c r="R279" s="60" t="s">
        <v>41</v>
      </c>
      <c r="S279" s="25"/>
      <c r="T279" s="25"/>
      <c r="U279" s="25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G279" s="26"/>
      <c r="AH279" s="26"/>
      <c r="AI279" s="26"/>
      <c r="AJ279" s="26"/>
      <c r="AK279" s="26"/>
      <c r="AL279" s="26"/>
      <c r="AM279" s="26"/>
      <c r="AN279" s="26"/>
      <c r="AO279" s="26"/>
      <c r="AP279" s="26"/>
      <c r="AQ279" s="26"/>
      <c r="AR279" s="26"/>
      <c r="AS279" s="26"/>
      <c r="AT279" s="26"/>
      <c r="AU279" s="26"/>
      <c r="AV279" s="26"/>
      <c r="AW279" s="26"/>
      <c r="AX279" s="26"/>
      <c r="AY279" s="26"/>
      <c r="AZ279" s="26"/>
      <c r="BA279" s="26"/>
      <c r="BB279" s="26"/>
      <c r="BC279" s="26"/>
      <c r="BD279" s="26"/>
      <c r="BE279" s="26"/>
      <c r="BF279" s="26"/>
      <c r="BG279" s="26"/>
      <c r="BH279" s="26"/>
      <c r="BI279" s="26"/>
      <c r="BJ279" s="26"/>
      <c r="BK279" s="26"/>
      <c r="BL279" s="26"/>
      <c r="BM279" s="26"/>
      <c r="BN279" s="26"/>
      <c r="BO279" s="26"/>
      <c r="BP279" s="26"/>
      <c r="BQ279" s="26"/>
      <c r="BR279" s="26"/>
      <c r="BS279" s="26"/>
      <c r="BT279" s="26"/>
      <c r="BU279" s="26"/>
      <c r="BV279" s="26"/>
      <c r="BW279" s="26"/>
      <c r="BX279" s="26"/>
      <c r="BY279" s="26"/>
      <c r="BZ279" s="26"/>
      <c r="CA279" s="26"/>
      <c r="CB279" s="26"/>
      <c r="CC279" s="26"/>
      <c r="CD279" s="26"/>
      <c r="CE279" s="26"/>
      <c r="CF279" s="26"/>
      <c r="CG279" s="26"/>
      <c r="CH279" s="26"/>
      <c r="CI279" s="26"/>
      <c r="CJ279" s="26"/>
      <c r="CK279" s="26"/>
      <c r="CL279" s="26"/>
      <c r="CM279" s="26"/>
      <c r="CN279" s="26"/>
      <c r="CO279" s="26"/>
      <c r="CP279" s="26"/>
      <c r="CQ279" s="26"/>
      <c r="CR279" s="26"/>
      <c r="CS279" s="26"/>
      <c r="CT279" s="26"/>
      <c r="CU279" s="26"/>
      <c r="CV279" s="26"/>
      <c r="CW279" s="26"/>
      <c r="CX279" s="26"/>
      <c r="CY279" s="26"/>
      <c r="CZ279" s="26"/>
      <c r="DA279" s="26"/>
      <c r="DB279" s="26"/>
      <c r="DC279" s="26"/>
      <c r="DD279" s="26"/>
      <c r="DE279" s="26"/>
      <c r="DF279" s="26"/>
      <c r="DG279" s="26"/>
      <c r="DH279" s="26"/>
      <c r="DI279" s="26"/>
      <c r="DJ279" s="26"/>
      <c r="DK279" s="26"/>
      <c r="DL279" s="26"/>
      <c r="DM279" s="26"/>
      <c r="DN279" s="26"/>
      <c r="DO279" s="26"/>
      <c r="DP279" s="26"/>
      <c r="DQ279" s="26"/>
      <c r="DR279" s="26"/>
      <c r="DS279" s="26"/>
      <c r="DT279" s="26"/>
      <c r="DU279" s="26"/>
      <c r="DV279" s="26"/>
      <c r="DW279" s="26"/>
      <c r="DX279" s="26"/>
      <c r="DY279" s="26"/>
      <c r="DZ279" s="26"/>
      <c r="EA279" s="26"/>
      <c r="EB279" s="26"/>
      <c r="EC279" s="26"/>
      <c r="ED279" s="26"/>
      <c r="EE279" s="26"/>
      <c r="EF279" s="26"/>
      <c r="EG279" s="26"/>
      <c r="EH279" s="26"/>
      <c r="EI279" s="26"/>
      <c r="EJ279" s="26"/>
      <c r="EK279" s="26"/>
      <c r="EL279" s="26"/>
      <c r="EM279" s="26"/>
      <c r="EN279" s="26"/>
      <c r="EO279" s="26"/>
      <c r="EP279" s="26"/>
      <c r="EQ279" s="26"/>
      <c r="ER279" s="26"/>
      <c r="ES279" s="26"/>
      <c r="ET279" s="26"/>
      <c r="EU279" s="26"/>
      <c r="EV279" s="26"/>
      <c r="EW279" s="26"/>
      <c r="EX279" s="26"/>
      <c r="EY279" s="26"/>
      <c r="EZ279" s="26"/>
      <c r="FA279" s="26"/>
      <c r="FB279" s="26"/>
      <c r="FC279" s="26"/>
      <c r="FD279" s="26"/>
      <c r="FE279" s="26"/>
      <c r="FF279" s="26"/>
      <c r="FG279" s="26"/>
      <c r="FH279" s="26"/>
      <c r="FI279" s="26"/>
      <c r="FJ279" s="26"/>
      <c r="FK279" s="26"/>
      <c r="FL279" s="26"/>
      <c r="FM279" s="26"/>
      <c r="FN279" s="26"/>
      <c r="FO279" s="26"/>
      <c r="FP279" s="26"/>
      <c r="FQ279" s="26"/>
      <c r="FR279" s="26"/>
      <c r="FS279" s="26"/>
      <c r="FT279" s="26"/>
      <c r="FU279" s="26"/>
      <c r="FV279" s="26"/>
      <c r="FW279" s="26"/>
      <c r="FX279" s="26"/>
      <c r="FY279" s="26"/>
      <c r="FZ279" s="26"/>
      <c r="GA279" s="26"/>
      <c r="GB279" s="26"/>
      <c r="GC279" s="26"/>
      <c r="GD279" s="26"/>
      <c r="GE279" s="26"/>
      <c r="GF279" s="26"/>
      <c r="GG279" s="26"/>
      <c r="GH279" s="26"/>
      <c r="GI279" s="26"/>
      <c r="GJ279" s="26"/>
      <c r="GK279" s="26"/>
      <c r="GL279" s="26"/>
      <c r="GM279" s="26"/>
      <c r="GN279" s="26"/>
      <c r="GO279" s="26"/>
      <c r="GP279" s="26"/>
      <c r="GQ279" s="26"/>
      <c r="GR279" s="26"/>
      <c r="GS279" s="26"/>
      <c r="GT279" s="26"/>
      <c r="GU279" s="26"/>
      <c r="GV279" s="26"/>
      <c r="GW279" s="26"/>
      <c r="GX279" s="26"/>
      <c r="GY279" s="26"/>
    </row>
    <row r="280" spans="1:207" s="25" customFormat="1" ht="24.95" customHeight="1">
      <c r="A280" s="128" t="s">
        <v>1408</v>
      </c>
      <c r="B280" s="122" t="s">
        <v>188</v>
      </c>
      <c r="C280" s="92">
        <v>1958</v>
      </c>
      <c r="D280" s="107" t="s">
        <v>21</v>
      </c>
      <c r="E280" s="92" t="s">
        <v>20</v>
      </c>
      <c r="F280" s="95">
        <v>2</v>
      </c>
      <c r="G280" s="95">
        <v>3</v>
      </c>
      <c r="H280" s="94">
        <v>2172.8000000000002</v>
      </c>
      <c r="I280" s="94">
        <v>858.2</v>
      </c>
      <c r="J280" s="94">
        <v>858.2</v>
      </c>
      <c r="K280" s="106">
        <f t="shared" si="63"/>
        <v>7324935.5599999996</v>
      </c>
      <c r="L280" s="106">
        <v>0</v>
      </c>
      <c r="M280" s="106">
        <v>0</v>
      </c>
      <c r="N280" s="106">
        <v>0</v>
      </c>
      <c r="O280" s="94">
        <v>7324935.5599999996</v>
      </c>
      <c r="P280" s="114">
        <f t="shared" si="62"/>
        <v>3371.1964101620024</v>
      </c>
      <c r="Q280" s="106">
        <v>9673</v>
      </c>
      <c r="R280" s="60" t="s">
        <v>41</v>
      </c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  <c r="AG280" s="26"/>
      <c r="AH280" s="26"/>
      <c r="AI280" s="26"/>
      <c r="AJ280" s="26"/>
      <c r="AK280" s="26"/>
      <c r="AL280" s="26"/>
      <c r="AM280" s="26"/>
      <c r="AN280" s="26"/>
      <c r="AO280" s="26"/>
      <c r="AP280" s="26"/>
      <c r="AQ280" s="26"/>
      <c r="AR280" s="26"/>
      <c r="AS280" s="26"/>
      <c r="AT280" s="26"/>
      <c r="AU280" s="26"/>
      <c r="AV280" s="26"/>
      <c r="AW280" s="26"/>
      <c r="AX280" s="26"/>
      <c r="AY280" s="26"/>
      <c r="AZ280" s="26"/>
      <c r="BA280" s="26"/>
      <c r="BB280" s="26"/>
      <c r="BC280" s="26"/>
      <c r="BD280" s="26"/>
      <c r="BE280" s="26"/>
      <c r="BF280" s="26"/>
      <c r="BG280" s="26"/>
      <c r="BH280" s="26"/>
      <c r="BI280" s="26"/>
      <c r="BJ280" s="26"/>
      <c r="BK280" s="26"/>
      <c r="BL280" s="26"/>
      <c r="BM280" s="26"/>
      <c r="BN280" s="26"/>
      <c r="BO280" s="26"/>
      <c r="BP280" s="26"/>
      <c r="BQ280" s="26"/>
      <c r="BR280" s="26"/>
      <c r="BS280" s="26"/>
      <c r="BT280" s="26"/>
      <c r="BU280" s="26"/>
      <c r="BV280" s="26"/>
      <c r="BW280" s="26"/>
      <c r="BX280" s="26"/>
      <c r="BY280" s="26"/>
      <c r="BZ280" s="26"/>
      <c r="CA280" s="26"/>
      <c r="CB280" s="26"/>
      <c r="CC280" s="26"/>
      <c r="CD280" s="26"/>
      <c r="CE280" s="26"/>
      <c r="CF280" s="26"/>
      <c r="CG280" s="26"/>
      <c r="CH280" s="26"/>
      <c r="CI280" s="26"/>
      <c r="CJ280" s="26"/>
      <c r="CK280" s="26"/>
      <c r="CL280" s="26"/>
      <c r="CM280" s="26"/>
      <c r="CN280" s="26"/>
      <c r="CO280" s="26"/>
      <c r="CP280" s="26"/>
      <c r="CQ280" s="26"/>
      <c r="CR280" s="26"/>
      <c r="CS280" s="26"/>
      <c r="CT280" s="26"/>
      <c r="CU280" s="26"/>
      <c r="CV280" s="26"/>
      <c r="CW280" s="26"/>
      <c r="CX280" s="26"/>
      <c r="CY280" s="26"/>
      <c r="CZ280" s="26"/>
      <c r="DA280" s="26"/>
      <c r="DB280" s="26"/>
      <c r="DC280" s="26"/>
      <c r="DD280" s="26"/>
      <c r="DE280" s="26"/>
      <c r="DF280" s="26"/>
      <c r="DG280" s="26"/>
      <c r="DH280" s="26"/>
      <c r="DI280" s="26"/>
      <c r="DJ280" s="26"/>
      <c r="DK280" s="26"/>
      <c r="DL280" s="26"/>
      <c r="DM280" s="26"/>
      <c r="DN280" s="26"/>
      <c r="DO280" s="26"/>
      <c r="DP280" s="26"/>
      <c r="DQ280" s="26"/>
      <c r="DR280" s="26"/>
      <c r="DS280" s="26"/>
      <c r="DT280" s="26"/>
      <c r="DU280" s="26"/>
      <c r="DV280" s="26"/>
      <c r="DW280" s="26"/>
      <c r="DX280" s="26"/>
      <c r="DY280" s="26"/>
      <c r="DZ280" s="26"/>
      <c r="EA280" s="26"/>
      <c r="EB280" s="26"/>
      <c r="EC280" s="26"/>
      <c r="ED280" s="26"/>
      <c r="EE280" s="26"/>
      <c r="EF280" s="26"/>
      <c r="EG280" s="26"/>
      <c r="EH280" s="26"/>
      <c r="EI280" s="26"/>
      <c r="EJ280" s="26"/>
      <c r="EK280" s="26"/>
      <c r="EL280" s="26"/>
      <c r="EM280" s="26"/>
      <c r="EN280" s="26"/>
      <c r="EO280" s="26"/>
      <c r="EP280" s="26"/>
      <c r="EQ280" s="26"/>
      <c r="ER280" s="26"/>
      <c r="ES280" s="26"/>
      <c r="ET280" s="26"/>
      <c r="EU280" s="26"/>
      <c r="EV280" s="26"/>
      <c r="EW280" s="26"/>
      <c r="EX280" s="26"/>
      <c r="EY280" s="26"/>
      <c r="EZ280" s="26"/>
      <c r="FA280" s="26"/>
      <c r="FB280" s="26"/>
      <c r="FC280" s="26"/>
      <c r="FD280" s="26"/>
      <c r="FE280" s="26"/>
      <c r="FF280" s="26"/>
      <c r="FG280" s="26"/>
      <c r="FH280" s="26"/>
      <c r="FI280" s="26"/>
      <c r="FJ280" s="26"/>
      <c r="FK280" s="26"/>
      <c r="FL280" s="26"/>
      <c r="FM280" s="26"/>
      <c r="FN280" s="26"/>
      <c r="FO280" s="26"/>
      <c r="FP280" s="26"/>
      <c r="FQ280" s="26"/>
      <c r="FR280" s="26"/>
      <c r="FS280" s="26"/>
      <c r="FT280" s="26"/>
      <c r="FU280" s="26"/>
      <c r="FV280" s="26"/>
      <c r="FW280" s="26"/>
      <c r="FX280" s="26"/>
      <c r="FY280" s="26"/>
      <c r="FZ280" s="26"/>
      <c r="GA280" s="26"/>
      <c r="GB280" s="26"/>
      <c r="GC280" s="26"/>
      <c r="GD280" s="26"/>
      <c r="GE280" s="26"/>
      <c r="GF280" s="26"/>
      <c r="GG280" s="26"/>
      <c r="GH280" s="26"/>
      <c r="GI280" s="26"/>
      <c r="GJ280" s="26"/>
      <c r="GK280" s="26"/>
      <c r="GL280" s="26"/>
      <c r="GM280" s="26"/>
      <c r="GN280" s="26"/>
      <c r="GO280" s="26"/>
      <c r="GP280" s="26"/>
      <c r="GQ280" s="26"/>
      <c r="GR280" s="26"/>
      <c r="GS280" s="26"/>
      <c r="GT280" s="26"/>
      <c r="GU280" s="26"/>
      <c r="GV280" s="26"/>
      <c r="GW280" s="26"/>
      <c r="GX280" s="26"/>
      <c r="GY280" s="26"/>
    </row>
    <row r="281" spans="1:207" s="92" customFormat="1" ht="24.95" customHeight="1">
      <c r="A281" s="166" t="s">
        <v>1409</v>
      </c>
      <c r="B281" s="211" t="s">
        <v>189</v>
      </c>
      <c r="C281" s="158" t="s">
        <v>230</v>
      </c>
      <c r="D281" s="158" t="s">
        <v>21</v>
      </c>
      <c r="E281" s="158" t="s">
        <v>20</v>
      </c>
      <c r="F281" s="206">
        <v>2</v>
      </c>
      <c r="G281" s="206">
        <v>2</v>
      </c>
      <c r="H281" s="192">
        <v>1101</v>
      </c>
      <c r="I281" s="192">
        <v>783.7</v>
      </c>
      <c r="J281" s="192">
        <v>659.9</v>
      </c>
      <c r="K281" s="106">
        <f t="shared" si="63"/>
        <v>124764.64</v>
      </c>
      <c r="L281" s="121">
        <v>0</v>
      </c>
      <c r="M281" s="121">
        <v>0</v>
      </c>
      <c r="N281" s="121">
        <v>0</v>
      </c>
      <c r="O281" s="94">
        <v>124764.64</v>
      </c>
      <c r="P281" s="114">
        <f t="shared" si="62"/>
        <v>113.31938237965485</v>
      </c>
      <c r="Q281" s="106">
        <v>9673</v>
      </c>
      <c r="R281" s="60" t="s">
        <v>41</v>
      </c>
      <c r="S281" s="131"/>
      <c r="T281" s="131"/>
      <c r="U281" s="131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  <c r="AH281" s="32"/>
      <c r="AI281" s="32"/>
      <c r="AJ281" s="32"/>
      <c r="AK281" s="32"/>
      <c r="AL281" s="32"/>
      <c r="AM281" s="32"/>
      <c r="AN281" s="32"/>
      <c r="AO281" s="32"/>
      <c r="AP281" s="32"/>
      <c r="AQ281" s="32"/>
      <c r="AR281" s="32"/>
      <c r="AS281" s="32"/>
      <c r="AT281" s="32"/>
      <c r="AU281" s="32"/>
      <c r="AV281" s="32"/>
      <c r="AW281" s="32"/>
      <c r="AX281" s="32"/>
      <c r="AY281" s="32"/>
      <c r="AZ281" s="32"/>
      <c r="BA281" s="32"/>
      <c r="BB281" s="32"/>
      <c r="BC281" s="32"/>
      <c r="BD281" s="32"/>
      <c r="BE281" s="32"/>
      <c r="BF281" s="32"/>
      <c r="BG281" s="32"/>
      <c r="BH281" s="32"/>
      <c r="BI281" s="32"/>
      <c r="BJ281" s="32"/>
      <c r="BK281" s="32"/>
      <c r="BL281" s="32"/>
      <c r="BM281" s="32"/>
      <c r="BN281" s="32"/>
      <c r="BO281" s="32"/>
      <c r="BP281" s="32"/>
      <c r="BQ281" s="32"/>
      <c r="BR281" s="32"/>
      <c r="BS281" s="32"/>
      <c r="BT281" s="32"/>
      <c r="BU281" s="32"/>
      <c r="BV281" s="32"/>
      <c r="BW281" s="32"/>
      <c r="BX281" s="32"/>
      <c r="BY281" s="32"/>
      <c r="BZ281" s="32"/>
      <c r="CA281" s="32"/>
      <c r="CB281" s="32"/>
      <c r="CC281" s="32"/>
      <c r="CD281" s="32"/>
      <c r="CE281" s="32"/>
      <c r="CF281" s="32"/>
      <c r="CG281" s="32"/>
      <c r="CH281" s="32"/>
      <c r="CI281" s="32"/>
      <c r="CJ281" s="32"/>
      <c r="CK281" s="32"/>
      <c r="CL281" s="32"/>
      <c r="CM281" s="32"/>
      <c r="CN281" s="32"/>
      <c r="CO281" s="32"/>
      <c r="CP281" s="32"/>
      <c r="CQ281" s="32"/>
      <c r="CR281" s="32"/>
      <c r="CS281" s="32"/>
      <c r="CT281" s="32"/>
      <c r="CU281" s="32"/>
      <c r="CV281" s="32"/>
      <c r="CW281" s="32"/>
      <c r="CX281" s="32"/>
      <c r="CY281" s="32"/>
      <c r="CZ281" s="32"/>
      <c r="DA281" s="32"/>
      <c r="DB281" s="32"/>
      <c r="DC281" s="32"/>
      <c r="DD281" s="32"/>
      <c r="DE281" s="32"/>
      <c r="DF281" s="32"/>
      <c r="DG281" s="32"/>
      <c r="DH281" s="32"/>
      <c r="DI281" s="32"/>
      <c r="DJ281" s="32"/>
      <c r="DK281" s="32"/>
      <c r="DL281" s="32"/>
      <c r="DM281" s="32"/>
      <c r="DN281" s="32"/>
      <c r="DO281" s="32"/>
      <c r="DP281" s="32"/>
      <c r="DQ281" s="32"/>
      <c r="DR281" s="32"/>
      <c r="DS281" s="32"/>
      <c r="DT281" s="32"/>
      <c r="DU281" s="32"/>
      <c r="DV281" s="32"/>
      <c r="DW281" s="32"/>
      <c r="DX281" s="32"/>
      <c r="DY281" s="32"/>
      <c r="DZ281" s="32"/>
      <c r="EA281" s="32"/>
      <c r="EB281" s="32"/>
      <c r="EC281" s="32"/>
      <c r="ED281" s="32"/>
      <c r="EE281" s="32"/>
      <c r="EF281" s="32"/>
      <c r="EG281" s="32"/>
      <c r="EH281" s="32"/>
      <c r="EI281" s="32"/>
      <c r="EJ281" s="32"/>
      <c r="EK281" s="32"/>
      <c r="EL281" s="32"/>
      <c r="EM281" s="32"/>
      <c r="EN281" s="32"/>
      <c r="EO281" s="32"/>
      <c r="EP281" s="32"/>
      <c r="EQ281" s="32"/>
      <c r="ER281" s="32"/>
      <c r="ES281" s="32"/>
      <c r="ET281" s="32"/>
      <c r="EU281" s="32"/>
      <c r="EV281" s="32"/>
      <c r="EW281" s="32"/>
      <c r="EX281" s="32"/>
      <c r="EY281" s="32"/>
      <c r="EZ281" s="32"/>
      <c r="FA281" s="32"/>
      <c r="FB281" s="32"/>
      <c r="FC281" s="32"/>
      <c r="FD281" s="32"/>
      <c r="FE281" s="32"/>
      <c r="FF281" s="32"/>
      <c r="FG281" s="32"/>
      <c r="FH281" s="32"/>
      <c r="FI281" s="32"/>
      <c r="FJ281" s="32"/>
      <c r="FK281" s="32"/>
      <c r="FL281" s="32"/>
      <c r="FM281" s="32"/>
      <c r="FN281" s="32"/>
      <c r="FO281" s="32"/>
      <c r="FP281" s="32"/>
      <c r="FQ281" s="32"/>
      <c r="FR281" s="32"/>
      <c r="FS281" s="32"/>
      <c r="FT281" s="32"/>
      <c r="FU281" s="32"/>
      <c r="FV281" s="32"/>
      <c r="FW281" s="32"/>
      <c r="FX281" s="32"/>
      <c r="FY281" s="32"/>
      <c r="FZ281" s="32"/>
      <c r="GA281" s="32"/>
      <c r="GB281" s="32"/>
      <c r="GC281" s="32"/>
      <c r="GD281" s="32"/>
      <c r="GE281" s="32"/>
      <c r="GF281" s="32"/>
      <c r="GG281" s="32"/>
      <c r="GH281" s="32"/>
      <c r="GI281" s="32"/>
      <c r="GJ281" s="32"/>
      <c r="GK281" s="32"/>
      <c r="GL281" s="32"/>
      <c r="GM281" s="32"/>
      <c r="GN281" s="32"/>
      <c r="GO281" s="32"/>
      <c r="GP281" s="32"/>
      <c r="GQ281" s="32"/>
      <c r="GR281" s="32"/>
      <c r="GS281" s="32"/>
      <c r="GT281" s="32"/>
      <c r="GU281" s="32"/>
      <c r="GV281" s="32"/>
      <c r="GW281" s="32"/>
      <c r="GX281" s="32"/>
      <c r="GY281" s="32"/>
    </row>
    <row r="282" spans="1:207" s="92" customFormat="1" ht="24.95" customHeight="1">
      <c r="A282" s="166"/>
      <c r="B282" s="211"/>
      <c r="C282" s="158"/>
      <c r="D282" s="158"/>
      <c r="E282" s="158"/>
      <c r="F282" s="206"/>
      <c r="G282" s="206"/>
      <c r="H282" s="192"/>
      <c r="I282" s="192"/>
      <c r="J282" s="192"/>
      <c r="K282" s="106">
        <f>SUM(L282:O282)</f>
        <v>8125630</v>
      </c>
      <c r="L282" s="121">
        <v>0</v>
      </c>
      <c r="M282" s="121">
        <v>0</v>
      </c>
      <c r="N282" s="121">
        <v>0</v>
      </c>
      <c r="O282" s="94">
        <v>8125630</v>
      </c>
      <c r="P282" s="114">
        <f>K282/H281</f>
        <v>7380.2270663033605</v>
      </c>
      <c r="Q282" s="106">
        <v>9673</v>
      </c>
      <c r="R282" s="98" t="s">
        <v>42</v>
      </c>
      <c r="S282" s="131"/>
      <c r="T282" s="131"/>
      <c r="U282" s="131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  <c r="AI282" s="32"/>
      <c r="AJ282" s="32"/>
      <c r="AK282" s="32"/>
      <c r="AL282" s="32"/>
      <c r="AM282" s="32"/>
      <c r="AN282" s="32"/>
      <c r="AO282" s="32"/>
      <c r="AP282" s="32"/>
      <c r="AQ282" s="32"/>
      <c r="AR282" s="32"/>
      <c r="AS282" s="32"/>
      <c r="AT282" s="32"/>
      <c r="AU282" s="32"/>
      <c r="AV282" s="32"/>
      <c r="AW282" s="32"/>
      <c r="AX282" s="32"/>
      <c r="AY282" s="32"/>
      <c r="AZ282" s="32"/>
      <c r="BA282" s="32"/>
      <c r="BB282" s="32"/>
      <c r="BC282" s="32"/>
      <c r="BD282" s="32"/>
      <c r="BE282" s="32"/>
      <c r="BF282" s="32"/>
      <c r="BG282" s="32"/>
      <c r="BH282" s="32"/>
      <c r="BI282" s="32"/>
      <c r="BJ282" s="32"/>
      <c r="BK282" s="32"/>
      <c r="BL282" s="32"/>
      <c r="BM282" s="32"/>
      <c r="BN282" s="32"/>
      <c r="BO282" s="32"/>
      <c r="BP282" s="32"/>
      <c r="BQ282" s="32"/>
      <c r="BR282" s="32"/>
      <c r="BS282" s="32"/>
      <c r="BT282" s="32"/>
      <c r="BU282" s="32"/>
      <c r="BV282" s="32"/>
      <c r="BW282" s="32"/>
      <c r="BX282" s="32"/>
      <c r="BY282" s="32"/>
      <c r="BZ282" s="32"/>
      <c r="CA282" s="32"/>
      <c r="CB282" s="32"/>
      <c r="CC282" s="32"/>
      <c r="CD282" s="32"/>
      <c r="CE282" s="32"/>
      <c r="CF282" s="32"/>
      <c r="CG282" s="32"/>
      <c r="CH282" s="32"/>
      <c r="CI282" s="32"/>
      <c r="CJ282" s="32"/>
      <c r="CK282" s="32"/>
      <c r="CL282" s="32"/>
      <c r="CM282" s="32"/>
      <c r="CN282" s="32"/>
      <c r="CO282" s="32"/>
      <c r="CP282" s="32"/>
      <c r="CQ282" s="32"/>
      <c r="CR282" s="32"/>
      <c r="CS282" s="32"/>
      <c r="CT282" s="32"/>
      <c r="CU282" s="32"/>
      <c r="CV282" s="32"/>
      <c r="CW282" s="32"/>
      <c r="CX282" s="32"/>
      <c r="CY282" s="32"/>
      <c r="CZ282" s="32"/>
      <c r="DA282" s="32"/>
      <c r="DB282" s="32"/>
      <c r="DC282" s="32"/>
      <c r="DD282" s="32"/>
      <c r="DE282" s="32"/>
      <c r="DF282" s="32"/>
      <c r="DG282" s="32"/>
      <c r="DH282" s="32"/>
      <c r="DI282" s="32"/>
      <c r="DJ282" s="32"/>
      <c r="DK282" s="32"/>
      <c r="DL282" s="32"/>
      <c r="DM282" s="32"/>
      <c r="DN282" s="32"/>
      <c r="DO282" s="32"/>
      <c r="DP282" s="32"/>
      <c r="DQ282" s="32"/>
      <c r="DR282" s="32"/>
      <c r="DS282" s="32"/>
      <c r="DT282" s="32"/>
      <c r="DU282" s="32"/>
      <c r="DV282" s="32"/>
      <c r="DW282" s="32"/>
      <c r="DX282" s="32"/>
      <c r="DY282" s="32"/>
      <c r="DZ282" s="32"/>
      <c r="EA282" s="32"/>
      <c r="EB282" s="32"/>
      <c r="EC282" s="32"/>
      <c r="ED282" s="32"/>
      <c r="EE282" s="32"/>
      <c r="EF282" s="32"/>
      <c r="EG282" s="32"/>
      <c r="EH282" s="32"/>
      <c r="EI282" s="32"/>
      <c r="EJ282" s="32"/>
      <c r="EK282" s="32"/>
      <c r="EL282" s="32"/>
      <c r="EM282" s="32"/>
      <c r="EN282" s="32"/>
      <c r="EO282" s="32"/>
      <c r="EP282" s="32"/>
      <c r="EQ282" s="32"/>
      <c r="ER282" s="32"/>
      <c r="ES282" s="32"/>
      <c r="ET282" s="32"/>
      <c r="EU282" s="32"/>
      <c r="EV282" s="32"/>
      <c r="EW282" s="32"/>
      <c r="EX282" s="32"/>
      <c r="EY282" s="32"/>
      <c r="EZ282" s="32"/>
      <c r="FA282" s="32"/>
      <c r="FB282" s="32"/>
      <c r="FC282" s="32"/>
      <c r="FD282" s="32"/>
      <c r="FE282" s="32"/>
      <c r="FF282" s="32"/>
      <c r="FG282" s="32"/>
      <c r="FH282" s="32"/>
      <c r="FI282" s="32"/>
      <c r="FJ282" s="32"/>
      <c r="FK282" s="32"/>
      <c r="FL282" s="32"/>
      <c r="FM282" s="32"/>
      <c r="FN282" s="32"/>
      <c r="FO282" s="32"/>
      <c r="FP282" s="32"/>
      <c r="FQ282" s="32"/>
      <c r="FR282" s="32"/>
      <c r="FS282" s="32"/>
      <c r="FT282" s="32"/>
      <c r="FU282" s="32"/>
      <c r="FV282" s="32"/>
      <c r="FW282" s="32"/>
      <c r="FX282" s="32"/>
      <c r="FY282" s="32"/>
      <c r="FZ282" s="32"/>
      <c r="GA282" s="32"/>
      <c r="GB282" s="32"/>
      <c r="GC282" s="32"/>
      <c r="GD282" s="32"/>
      <c r="GE282" s="32"/>
      <c r="GF282" s="32"/>
      <c r="GG282" s="32"/>
      <c r="GH282" s="32"/>
      <c r="GI282" s="32"/>
      <c r="GJ282" s="32"/>
      <c r="GK282" s="32"/>
      <c r="GL282" s="32"/>
      <c r="GM282" s="32"/>
      <c r="GN282" s="32"/>
      <c r="GO282" s="32"/>
      <c r="GP282" s="32"/>
      <c r="GQ282" s="32"/>
      <c r="GR282" s="32"/>
      <c r="GS282" s="32"/>
      <c r="GT282" s="32"/>
      <c r="GU282" s="32"/>
      <c r="GV282" s="32"/>
      <c r="GW282" s="32"/>
      <c r="GX282" s="32"/>
      <c r="GY282" s="32"/>
    </row>
    <row r="283" spans="1:207" s="92" customFormat="1" ht="24.95" customHeight="1">
      <c r="A283" s="128" t="s">
        <v>1410</v>
      </c>
      <c r="B283" s="122" t="s">
        <v>190</v>
      </c>
      <c r="C283" s="92">
        <v>1961</v>
      </c>
      <c r="D283" s="107" t="s">
        <v>21</v>
      </c>
      <c r="E283" s="92" t="s">
        <v>20</v>
      </c>
      <c r="F283" s="95">
        <v>2</v>
      </c>
      <c r="G283" s="95">
        <v>2</v>
      </c>
      <c r="H283" s="94">
        <v>726</v>
      </c>
      <c r="I283" s="94">
        <v>398.4</v>
      </c>
      <c r="J283" s="94">
        <v>398.4</v>
      </c>
      <c r="K283" s="106">
        <f t="shared" si="63"/>
        <v>3505682.22</v>
      </c>
      <c r="L283" s="94">
        <v>0</v>
      </c>
      <c r="M283" s="94">
        <v>0</v>
      </c>
      <c r="N283" s="94">
        <v>0</v>
      </c>
      <c r="O283" s="94">
        <v>3505682.22</v>
      </c>
      <c r="P283" s="114">
        <f t="shared" si="62"/>
        <v>4828.763388429752</v>
      </c>
      <c r="Q283" s="106">
        <v>9673</v>
      </c>
      <c r="R283" s="60" t="s">
        <v>41</v>
      </c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5"/>
      <c r="AD283" s="25"/>
      <c r="AE283" s="25"/>
      <c r="AF283" s="25"/>
      <c r="AG283" s="25"/>
      <c r="AH283" s="25"/>
      <c r="AI283" s="25"/>
      <c r="AJ283" s="25"/>
      <c r="AK283" s="25"/>
      <c r="AL283" s="25"/>
      <c r="AM283" s="25"/>
      <c r="AN283" s="25"/>
      <c r="AO283" s="25"/>
      <c r="AP283" s="25"/>
      <c r="AQ283" s="25"/>
      <c r="AR283" s="25"/>
      <c r="AS283" s="25"/>
      <c r="AT283" s="25"/>
      <c r="AU283" s="25"/>
      <c r="AV283" s="25"/>
      <c r="AW283" s="25"/>
      <c r="AX283" s="25"/>
      <c r="AY283" s="25"/>
      <c r="AZ283" s="25"/>
      <c r="BA283" s="25"/>
      <c r="BB283" s="25"/>
      <c r="BC283" s="25"/>
      <c r="BD283" s="25"/>
      <c r="BE283" s="25"/>
      <c r="BF283" s="25"/>
      <c r="BG283" s="25"/>
      <c r="BH283" s="25"/>
      <c r="BI283" s="25"/>
      <c r="BJ283" s="25"/>
      <c r="BK283" s="25"/>
      <c r="BL283" s="25"/>
      <c r="BM283" s="25"/>
      <c r="BN283" s="25"/>
      <c r="BO283" s="25"/>
      <c r="BP283" s="25"/>
      <c r="BQ283" s="25"/>
      <c r="BR283" s="25"/>
      <c r="BS283" s="25"/>
      <c r="BT283" s="25"/>
      <c r="BU283" s="25"/>
      <c r="BV283" s="25"/>
      <c r="BW283" s="25"/>
      <c r="BX283" s="25"/>
      <c r="BY283" s="25"/>
      <c r="BZ283" s="25"/>
      <c r="CA283" s="25"/>
      <c r="CB283" s="25"/>
      <c r="CC283" s="25"/>
      <c r="CD283" s="25"/>
      <c r="CE283" s="25"/>
      <c r="CF283" s="25"/>
      <c r="CG283" s="25"/>
      <c r="CH283" s="25"/>
      <c r="CI283" s="25"/>
      <c r="CJ283" s="25"/>
      <c r="CK283" s="25"/>
      <c r="CL283" s="25"/>
      <c r="CM283" s="25"/>
      <c r="CN283" s="25"/>
      <c r="CO283" s="25"/>
      <c r="CP283" s="25"/>
      <c r="CQ283" s="25"/>
      <c r="CR283" s="25"/>
      <c r="CS283" s="25"/>
      <c r="CT283" s="25"/>
      <c r="CU283" s="25"/>
      <c r="CV283" s="25"/>
      <c r="CW283" s="25"/>
      <c r="CX283" s="25"/>
      <c r="CY283" s="25"/>
      <c r="CZ283" s="25"/>
      <c r="DA283" s="25"/>
      <c r="DB283" s="25"/>
      <c r="DC283" s="25"/>
      <c r="DD283" s="25"/>
      <c r="DE283" s="25"/>
      <c r="DF283" s="25"/>
      <c r="DG283" s="25"/>
      <c r="DH283" s="25"/>
      <c r="DI283" s="25"/>
      <c r="DJ283" s="25"/>
      <c r="DK283" s="25"/>
      <c r="DL283" s="25"/>
      <c r="DM283" s="25"/>
      <c r="DN283" s="25"/>
      <c r="DO283" s="25"/>
      <c r="DP283" s="25"/>
      <c r="DQ283" s="25"/>
      <c r="DR283" s="25"/>
      <c r="DS283" s="25"/>
      <c r="DT283" s="25"/>
      <c r="DU283" s="25"/>
      <c r="DV283" s="25"/>
      <c r="DW283" s="25"/>
      <c r="DX283" s="25"/>
      <c r="DY283" s="25"/>
      <c r="DZ283" s="25"/>
      <c r="EA283" s="25"/>
      <c r="EB283" s="25"/>
      <c r="EC283" s="25"/>
      <c r="ED283" s="25"/>
      <c r="EE283" s="25"/>
      <c r="EF283" s="25"/>
      <c r="EG283" s="25"/>
      <c r="EH283" s="25"/>
      <c r="EI283" s="25"/>
      <c r="EJ283" s="25"/>
      <c r="EK283" s="25"/>
      <c r="EL283" s="25"/>
      <c r="EM283" s="25"/>
      <c r="EN283" s="25"/>
      <c r="EO283" s="25"/>
      <c r="EP283" s="25"/>
      <c r="EQ283" s="25"/>
      <c r="ER283" s="25"/>
      <c r="ES283" s="25"/>
      <c r="ET283" s="25"/>
      <c r="EU283" s="25"/>
      <c r="EV283" s="25"/>
      <c r="EW283" s="25"/>
      <c r="EX283" s="25"/>
      <c r="EY283" s="25"/>
      <c r="EZ283" s="25"/>
      <c r="FA283" s="25"/>
      <c r="FB283" s="25"/>
      <c r="FC283" s="25"/>
      <c r="FD283" s="25"/>
      <c r="FE283" s="25"/>
      <c r="FF283" s="25"/>
      <c r="FG283" s="25"/>
      <c r="FH283" s="25"/>
      <c r="FI283" s="25"/>
      <c r="FJ283" s="25"/>
      <c r="FK283" s="25"/>
      <c r="FL283" s="25"/>
      <c r="FM283" s="25"/>
      <c r="FN283" s="25"/>
      <c r="FO283" s="25"/>
      <c r="FP283" s="25"/>
      <c r="FQ283" s="25"/>
      <c r="FR283" s="25"/>
      <c r="FS283" s="25"/>
      <c r="FT283" s="25"/>
      <c r="FU283" s="25"/>
      <c r="FV283" s="25"/>
      <c r="FW283" s="25"/>
      <c r="FX283" s="25"/>
      <c r="FY283" s="25"/>
      <c r="FZ283" s="25"/>
      <c r="GA283" s="25"/>
      <c r="GB283" s="25"/>
      <c r="GC283" s="25"/>
      <c r="GD283" s="25"/>
      <c r="GE283" s="25"/>
      <c r="GF283" s="25"/>
      <c r="GG283" s="25"/>
      <c r="GH283" s="25"/>
      <c r="GI283" s="25"/>
      <c r="GJ283" s="25"/>
      <c r="GK283" s="25"/>
      <c r="GL283" s="25"/>
      <c r="GM283" s="25"/>
      <c r="GN283" s="25"/>
      <c r="GO283" s="25"/>
      <c r="GP283" s="25"/>
      <c r="GQ283" s="25"/>
      <c r="GR283" s="25"/>
      <c r="GS283" s="25"/>
      <c r="GT283" s="25"/>
      <c r="GU283" s="25"/>
      <c r="GV283" s="25"/>
      <c r="GW283" s="25"/>
      <c r="GX283" s="25"/>
      <c r="GY283" s="25"/>
    </row>
    <row r="284" spans="1:207" s="92" customFormat="1" ht="35.1" customHeight="1">
      <c r="A284" s="147" t="s">
        <v>1411</v>
      </c>
      <c r="B284" s="212" t="s">
        <v>191</v>
      </c>
      <c r="C284" s="149" t="s">
        <v>230</v>
      </c>
      <c r="D284" s="143" t="s">
        <v>21</v>
      </c>
      <c r="E284" s="149" t="s">
        <v>231</v>
      </c>
      <c r="F284" s="184">
        <v>2</v>
      </c>
      <c r="G284" s="184">
        <v>2</v>
      </c>
      <c r="H284" s="214">
        <v>785.3</v>
      </c>
      <c r="I284" s="214">
        <v>409.7</v>
      </c>
      <c r="J284" s="214">
        <v>274.10000000000002</v>
      </c>
      <c r="K284" s="106">
        <f t="shared" si="63"/>
        <v>140954.04</v>
      </c>
      <c r="L284" s="112">
        <v>0</v>
      </c>
      <c r="M284" s="112">
        <v>0</v>
      </c>
      <c r="N284" s="112">
        <v>0</v>
      </c>
      <c r="O284" s="112">
        <v>140954.04</v>
      </c>
      <c r="P284" s="114">
        <f t="shared" si="62"/>
        <v>179.49069145549473</v>
      </c>
      <c r="Q284" s="106">
        <v>9673</v>
      </c>
      <c r="R284" s="60" t="s">
        <v>41</v>
      </c>
      <c r="S284" s="87"/>
      <c r="T284" s="87"/>
      <c r="U284" s="87"/>
    </row>
    <row r="285" spans="1:207" s="92" customFormat="1" ht="35.1" customHeight="1">
      <c r="A285" s="148"/>
      <c r="B285" s="213"/>
      <c r="C285" s="150"/>
      <c r="D285" s="144"/>
      <c r="E285" s="150"/>
      <c r="F285" s="185"/>
      <c r="G285" s="185"/>
      <c r="H285" s="215"/>
      <c r="I285" s="215"/>
      <c r="J285" s="215"/>
      <c r="K285" s="106">
        <f>SUM(L285:O285)</f>
        <v>3815493.8</v>
      </c>
      <c r="L285" s="112">
        <v>0</v>
      </c>
      <c r="M285" s="112">
        <v>0</v>
      </c>
      <c r="N285" s="112">
        <v>0</v>
      </c>
      <c r="O285" s="112">
        <v>3815493.8</v>
      </c>
      <c r="P285" s="114">
        <f>K285/H284</f>
        <v>4858.6448491022538</v>
      </c>
      <c r="Q285" s="106">
        <v>9673</v>
      </c>
      <c r="R285" s="98" t="s">
        <v>42</v>
      </c>
      <c r="S285" s="87"/>
      <c r="T285" s="87"/>
      <c r="U285" s="87"/>
    </row>
    <row r="286" spans="1:207" s="26" customFormat="1" ht="24.95" customHeight="1">
      <c r="A286" s="166" t="s">
        <v>1412</v>
      </c>
      <c r="B286" s="207" t="s">
        <v>192</v>
      </c>
      <c r="C286" s="158">
        <v>1956</v>
      </c>
      <c r="D286" s="174" t="s">
        <v>21</v>
      </c>
      <c r="E286" s="158" t="s">
        <v>20</v>
      </c>
      <c r="F286" s="206">
        <v>2</v>
      </c>
      <c r="G286" s="206">
        <v>2</v>
      </c>
      <c r="H286" s="197">
        <v>504</v>
      </c>
      <c r="I286" s="197">
        <v>383.4</v>
      </c>
      <c r="J286" s="197">
        <v>199.4</v>
      </c>
      <c r="K286" s="106">
        <f t="shared" si="63"/>
        <v>52206.080000000002</v>
      </c>
      <c r="L286" s="112">
        <v>0</v>
      </c>
      <c r="M286" s="112">
        <v>0</v>
      </c>
      <c r="N286" s="112">
        <v>0</v>
      </c>
      <c r="O286" s="112">
        <v>52206.080000000002</v>
      </c>
      <c r="P286" s="114">
        <f t="shared" si="62"/>
        <v>103.58349206349207</v>
      </c>
      <c r="Q286" s="106">
        <v>9673</v>
      </c>
      <c r="R286" s="60" t="s">
        <v>41</v>
      </c>
      <c r="S286" s="17"/>
      <c r="T286" s="17"/>
      <c r="U286" s="87"/>
      <c r="V286" s="92"/>
      <c r="W286" s="92"/>
      <c r="X286" s="92"/>
      <c r="Y286" s="92"/>
      <c r="Z286" s="92"/>
      <c r="AA286" s="92"/>
      <c r="AB286" s="92"/>
      <c r="AC286" s="92"/>
      <c r="AD286" s="92"/>
      <c r="AE286" s="92"/>
      <c r="AF286" s="92"/>
      <c r="AG286" s="92"/>
      <c r="AH286" s="92"/>
      <c r="AI286" s="92"/>
      <c r="AJ286" s="92"/>
      <c r="AK286" s="92"/>
      <c r="AL286" s="92"/>
      <c r="AM286" s="92"/>
      <c r="AN286" s="92"/>
      <c r="AO286" s="92"/>
      <c r="AP286" s="92"/>
      <c r="AQ286" s="92"/>
      <c r="AR286" s="92"/>
      <c r="AS286" s="92"/>
      <c r="AT286" s="92"/>
      <c r="AU286" s="92"/>
      <c r="AV286" s="92"/>
      <c r="AW286" s="92"/>
      <c r="AX286" s="92"/>
      <c r="AY286" s="92"/>
      <c r="AZ286" s="92"/>
      <c r="BA286" s="92"/>
      <c r="BB286" s="92"/>
      <c r="BC286" s="92"/>
      <c r="BD286" s="92"/>
      <c r="BE286" s="92"/>
      <c r="BF286" s="92"/>
      <c r="BG286" s="92"/>
      <c r="BH286" s="92"/>
      <c r="BI286" s="92"/>
      <c r="BJ286" s="92"/>
      <c r="BK286" s="92"/>
      <c r="BL286" s="92"/>
      <c r="BM286" s="92"/>
      <c r="BN286" s="92"/>
      <c r="BO286" s="92"/>
      <c r="BP286" s="92"/>
      <c r="BQ286" s="92"/>
      <c r="BR286" s="92"/>
      <c r="BS286" s="92"/>
      <c r="BT286" s="92"/>
      <c r="BU286" s="92"/>
      <c r="BV286" s="92"/>
      <c r="BW286" s="92"/>
      <c r="BX286" s="92"/>
      <c r="BY286" s="92"/>
      <c r="BZ286" s="92"/>
      <c r="CA286" s="92"/>
      <c r="CB286" s="92"/>
      <c r="CC286" s="92"/>
      <c r="CD286" s="92"/>
      <c r="CE286" s="92"/>
      <c r="CF286" s="92"/>
      <c r="CG286" s="92"/>
      <c r="CH286" s="92"/>
      <c r="CI286" s="92"/>
      <c r="CJ286" s="92"/>
      <c r="CK286" s="92"/>
      <c r="CL286" s="92"/>
      <c r="CM286" s="92"/>
      <c r="CN286" s="92"/>
      <c r="CO286" s="92"/>
      <c r="CP286" s="92"/>
      <c r="CQ286" s="92"/>
      <c r="CR286" s="92"/>
      <c r="CS286" s="92"/>
      <c r="CT286" s="92"/>
      <c r="CU286" s="92"/>
      <c r="CV286" s="92"/>
      <c r="CW286" s="92"/>
      <c r="CX286" s="92"/>
      <c r="CY286" s="92"/>
      <c r="CZ286" s="92"/>
      <c r="DA286" s="92"/>
      <c r="DB286" s="92"/>
      <c r="DC286" s="92"/>
      <c r="DD286" s="92"/>
      <c r="DE286" s="92"/>
      <c r="DF286" s="92"/>
      <c r="DG286" s="92"/>
      <c r="DH286" s="92"/>
      <c r="DI286" s="92"/>
      <c r="DJ286" s="92"/>
      <c r="DK286" s="92"/>
      <c r="DL286" s="92"/>
      <c r="DM286" s="92"/>
      <c r="DN286" s="92"/>
      <c r="DO286" s="92"/>
      <c r="DP286" s="92"/>
      <c r="DQ286" s="92"/>
      <c r="DR286" s="92"/>
      <c r="DS286" s="92"/>
      <c r="DT286" s="92"/>
      <c r="DU286" s="92"/>
      <c r="DV286" s="92"/>
      <c r="DW286" s="92"/>
      <c r="DX286" s="92"/>
      <c r="DY286" s="92"/>
      <c r="DZ286" s="92"/>
      <c r="EA286" s="92"/>
      <c r="EB286" s="92"/>
      <c r="EC286" s="92"/>
      <c r="ED286" s="92"/>
      <c r="EE286" s="92"/>
      <c r="EF286" s="92"/>
      <c r="EG286" s="92"/>
      <c r="EH286" s="92"/>
      <c r="EI286" s="92"/>
      <c r="EJ286" s="92"/>
      <c r="EK286" s="92"/>
      <c r="EL286" s="92"/>
      <c r="EM286" s="92"/>
      <c r="EN286" s="92"/>
      <c r="EO286" s="92"/>
      <c r="EP286" s="92"/>
      <c r="EQ286" s="92"/>
      <c r="ER286" s="92"/>
      <c r="ES286" s="92"/>
      <c r="ET286" s="92"/>
      <c r="EU286" s="92"/>
      <c r="EV286" s="92"/>
      <c r="EW286" s="92"/>
      <c r="EX286" s="92"/>
      <c r="EY286" s="92"/>
      <c r="EZ286" s="92"/>
      <c r="FA286" s="92"/>
      <c r="FB286" s="92"/>
      <c r="FC286" s="92"/>
      <c r="FD286" s="92"/>
      <c r="FE286" s="92"/>
      <c r="FF286" s="92"/>
      <c r="FG286" s="92"/>
      <c r="FH286" s="92"/>
      <c r="FI286" s="92"/>
      <c r="FJ286" s="92"/>
      <c r="FK286" s="92"/>
      <c r="FL286" s="92"/>
      <c r="FM286" s="92"/>
      <c r="FN286" s="92"/>
      <c r="FO286" s="92"/>
      <c r="FP286" s="92"/>
      <c r="FQ286" s="92"/>
      <c r="FR286" s="92"/>
      <c r="FS286" s="92"/>
      <c r="FT286" s="92"/>
      <c r="FU286" s="92"/>
      <c r="FV286" s="92"/>
      <c r="FW286" s="92"/>
      <c r="FX286" s="92"/>
      <c r="FY286" s="92"/>
      <c r="FZ286" s="92"/>
      <c r="GA286" s="92"/>
      <c r="GB286" s="92"/>
      <c r="GC286" s="92"/>
      <c r="GD286" s="92"/>
      <c r="GE286" s="92"/>
      <c r="GF286" s="92"/>
      <c r="GG286" s="92"/>
      <c r="GH286" s="92"/>
      <c r="GI286" s="92"/>
      <c r="GJ286" s="92"/>
      <c r="GK286" s="92"/>
      <c r="GL286" s="92"/>
      <c r="GM286" s="92"/>
      <c r="GN286" s="92"/>
      <c r="GO286" s="92"/>
      <c r="GP286" s="92"/>
      <c r="GQ286" s="92"/>
      <c r="GR286" s="92"/>
      <c r="GS286" s="92"/>
      <c r="GT286" s="92"/>
      <c r="GU286" s="92"/>
      <c r="GV286" s="92"/>
      <c r="GW286" s="92"/>
      <c r="GX286" s="92"/>
      <c r="GY286" s="92"/>
    </row>
    <row r="287" spans="1:207" s="26" customFormat="1" ht="24.95" customHeight="1">
      <c r="A287" s="166"/>
      <c r="B287" s="207"/>
      <c r="C287" s="158"/>
      <c r="D287" s="174"/>
      <c r="E287" s="158"/>
      <c r="F287" s="206"/>
      <c r="G287" s="206"/>
      <c r="H287" s="197"/>
      <c r="I287" s="197"/>
      <c r="J287" s="197"/>
      <c r="K287" s="106">
        <f>SUM(L287:O287)</f>
        <v>4677229.82</v>
      </c>
      <c r="L287" s="112">
        <v>0</v>
      </c>
      <c r="M287" s="112">
        <v>0</v>
      </c>
      <c r="N287" s="112">
        <v>0</v>
      </c>
      <c r="O287" s="112">
        <v>4677229.82</v>
      </c>
      <c r="P287" s="114">
        <f>K287/H286</f>
        <v>9280.2178968253975</v>
      </c>
      <c r="Q287" s="106">
        <v>9673</v>
      </c>
      <c r="R287" s="60" t="s">
        <v>42</v>
      </c>
      <c r="S287" s="17"/>
      <c r="T287" s="17"/>
      <c r="U287" s="87"/>
      <c r="V287" s="92"/>
      <c r="W287" s="92"/>
      <c r="X287" s="92"/>
      <c r="Y287" s="92"/>
      <c r="Z287" s="92"/>
      <c r="AA287" s="92"/>
      <c r="AB287" s="92"/>
      <c r="AC287" s="92"/>
      <c r="AD287" s="92"/>
      <c r="AE287" s="92"/>
      <c r="AF287" s="92"/>
      <c r="AG287" s="92"/>
      <c r="AH287" s="92"/>
      <c r="AI287" s="92"/>
      <c r="AJ287" s="92"/>
      <c r="AK287" s="92"/>
      <c r="AL287" s="92"/>
      <c r="AM287" s="92"/>
      <c r="AN287" s="92"/>
      <c r="AO287" s="92"/>
      <c r="AP287" s="92"/>
      <c r="AQ287" s="92"/>
      <c r="AR287" s="92"/>
      <c r="AS287" s="92"/>
      <c r="AT287" s="92"/>
      <c r="AU287" s="92"/>
      <c r="AV287" s="92"/>
      <c r="AW287" s="92"/>
      <c r="AX287" s="92"/>
      <c r="AY287" s="92"/>
      <c r="AZ287" s="92"/>
      <c r="BA287" s="92"/>
      <c r="BB287" s="92"/>
      <c r="BC287" s="92"/>
      <c r="BD287" s="92"/>
      <c r="BE287" s="92"/>
      <c r="BF287" s="92"/>
      <c r="BG287" s="92"/>
      <c r="BH287" s="92"/>
      <c r="BI287" s="92"/>
      <c r="BJ287" s="92"/>
      <c r="BK287" s="92"/>
      <c r="BL287" s="92"/>
      <c r="BM287" s="92"/>
      <c r="BN287" s="92"/>
      <c r="BO287" s="92"/>
      <c r="BP287" s="92"/>
      <c r="BQ287" s="92"/>
      <c r="BR287" s="92"/>
      <c r="BS287" s="92"/>
      <c r="BT287" s="92"/>
      <c r="BU287" s="92"/>
      <c r="BV287" s="92"/>
      <c r="BW287" s="92"/>
      <c r="BX287" s="92"/>
      <c r="BY287" s="92"/>
      <c r="BZ287" s="92"/>
      <c r="CA287" s="92"/>
      <c r="CB287" s="92"/>
      <c r="CC287" s="92"/>
      <c r="CD287" s="92"/>
      <c r="CE287" s="92"/>
      <c r="CF287" s="92"/>
      <c r="CG287" s="92"/>
      <c r="CH287" s="92"/>
      <c r="CI287" s="92"/>
      <c r="CJ287" s="92"/>
      <c r="CK287" s="92"/>
      <c r="CL287" s="92"/>
      <c r="CM287" s="92"/>
      <c r="CN287" s="92"/>
      <c r="CO287" s="92"/>
      <c r="CP287" s="92"/>
      <c r="CQ287" s="92"/>
      <c r="CR287" s="92"/>
      <c r="CS287" s="92"/>
      <c r="CT287" s="92"/>
      <c r="CU287" s="92"/>
      <c r="CV287" s="92"/>
      <c r="CW287" s="92"/>
      <c r="CX287" s="92"/>
      <c r="CY287" s="92"/>
      <c r="CZ287" s="92"/>
      <c r="DA287" s="92"/>
      <c r="DB287" s="92"/>
      <c r="DC287" s="92"/>
      <c r="DD287" s="92"/>
      <c r="DE287" s="92"/>
      <c r="DF287" s="92"/>
      <c r="DG287" s="92"/>
      <c r="DH287" s="92"/>
      <c r="DI287" s="92"/>
      <c r="DJ287" s="92"/>
      <c r="DK287" s="92"/>
      <c r="DL287" s="92"/>
      <c r="DM287" s="92"/>
      <c r="DN287" s="92"/>
      <c r="DO287" s="92"/>
      <c r="DP287" s="92"/>
      <c r="DQ287" s="92"/>
      <c r="DR287" s="92"/>
      <c r="DS287" s="92"/>
      <c r="DT287" s="92"/>
      <c r="DU287" s="92"/>
      <c r="DV287" s="92"/>
      <c r="DW287" s="92"/>
      <c r="DX287" s="92"/>
      <c r="DY287" s="92"/>
      <c r="DZ287" s="92"/>
      <c r="EA287" s="92"/>
      <c r="EB287" s="92"/>
      <c r="EC287" s="92"/>
      <c r="ED287" s="92"/>
      <c r="EE287" s="92"/>
      <c r="EF287" s="92"/>
      <c r="EG287" s="92"/>
      <c r="EH287" s="92"/>
      <c r="EI287" s="92"/>
      <c r="EJ287" s="92"/>
      <c r="EK287" s="92"/>
      <c r="EL287" s="92"/>
      <c r="EM287" s="92"/>
      <c r="EN287" s="92"/>
      <c r="EO287" s="92"/>
      <c r="EP287" s="92"/>
      <c r="EQ287" s="92"/>
      <c r="ER287" s="92"/>
      <c r="ES287" s="92"/>
      <c r="ET287" s="92"/>
      <c r="EU287" s="92"/>
      <c r="EV287" s="92"/>
      <c r="EW287" s="92"/>
      <c r="EX287" s="92"/>
      <c r="EY287" s="92"/>
      <c r="EZ287" s="92"/>
      <c r="FA287" s="92"/>
      <c r="FB287" s="92"/>
      <c r="FC287" s="92"/>
      <c r="FD287" s="92"/>
      <c r="FE287" s="92"/>
      <c r="FF287" s="92"/>
      <c r="FG287" s="92"/>
      <c r="FH287" s="92"/>
      <c r="FI287" s="92"/>
      <c r="FJ287" s="92"/>
      <c r="FK287" s="92"/>
      <c r="FL287" s="92"/>
      <c r="FM287" s="92"/>
      <c r="FN287" s="92"/>
      <c r="FO287" s="92"/>
      <c r="FP287" s="92"/>
      <c r="FQ287" s="92"/>
      <c r="FR287" s="92"/>
      <c r="FS287" s="92"/>
      <c r="FT287" s="92"/>
      <c r="FU287" s="92"/>
      <c r="FV287" s="92"/>
      <c r="FW287" s="92"/>
      <c r="FX287" s="92"/>
      <c r="FY287" s="92"/>
      <c r="FZ287" s="92"/>
      <c r="GA287" s="92"/>
      <c r="GB287" s="92"/>
      <c r="GC287" s="92"/>
      <c r="GD287" s="92"/>
      <c r="GE287" s="92"/>
      <c r="GF287" s="92"/>
      <c r="GG287" s="92"/>
      <c r="GH287" s="92"/>
      <c r="GI287" s="92"/>
      <c r="GJ287" s="92"/>
      <c r="GK287" s="92"/>
      <c r="GL287" s="92"/>
      <c r="GM287" s="92"/>
      <c r="GN287" s="92"/>
      <c r="GO287" s="92"/>
      <c r="GP287" s="92"/>
      <c r="GQ287" s="92"/>
      <c r="GR287" s="92"/>
      <c r="GS287" s="92"/>
      <c r="GT287" s="92"/>
      <c r="GU287" s="92"/>
      <c r="GV287" s="92"/>
      <c r="GW287" s="92"/>
      <c r="GX287" s="92"/>
      <c r="GY287" s="92"/>
    </row>
    <row r="288" spans="1:207" s="26" customFormat="1" ht="24.95" customHeight="1">
      <c r="A288" s="166" t="s">
        <v>1413</v>
      </c>
      <c r="B288" s="207" t="s">
        <v>193</v>
      </c>
      <c r="C288" s="158">
        <v>1953</v>
      </c>
      <c r="D288" s="174" t="s">
        <v>21</v>
      </c>
      <c r="E288" s="158" t="s">
        <v>20</v>
      </c>
      <c r="F288" s="206">
        <v>2</v>
      </c>
      <c r="G288" s="206">
        <v>2</v>
      </c>
      <c r="H288" s="197">
        <v>488</v>
      </c>
      <c r="I288" s="197">
        <v>381.1</v>
      </c>
      <c r="J288" s="197">
        <v>381.1</v>
      </c>
      <c r="K288" s="106">
        <f t="shared" si="63"/>
        <v>49933.51</v>
      </c>
      <c r="L288" s="112">
        <v>0</v>
      </c>
      <c r="M288" s="112">
        <v>0</v>
      </c>
      <c r="N288" s="112">
        <v>0</v>
      </c>
      <c r="O288" s="112">
        <v>49933.51</v>
      </c>
      <c r="P288" s="114">
        <f t="shared" si="62"/>
        <v>102.32276639344262</v>
      </c>
      <c r="Q288" s="106">
        <v>9673</v>
      </c>
      <c r="R288" s="60" t="s">
        <v>41</v>
      </c>
      <c r="S288" s="87"/>
      <c r="T288" s="87"/>
      <c r="U288" s="87"/>
      <c r="V288" s="92"/>
      <c r="W288" s="92"/>
      <c r="X288" s="92"/>
      <c r="Y288" s="92"/>
      <c r="Z288" s="92"/>
      <c r="AA288" s="92"/>
      <c r="AB288" s="92"/>
      <c r="AC288" s="92"/>
      <c r="AD288" s="92"/>
      <c r="AE288" s="92"/>
      <c r="AF288" s="92"/>
      <c r="AG288" s="92"/>
      <c r="AH288" s="92"/>
      <c r="AI288" s="92"/>
      <c r="AJ288" s="92"/>
      <c r="AK288" s="92"/>
      <c r="AL288" s="92"/>
      <c r="AM288" s="92"/>
      <c r="AN288" s="92"/>
      <c r="AO288" s="92"/>
      <c r="AP288" s="92"/>
      <c r="AQ288" s="92"/>
      <c r="AR288" s="92"/>
      <c r="AS288" s="92"/>
      <c r="AT288" s="92"/>
      <c r="AU288" s="92"/>
      <c r="AV288" s="92"/>
      <c r="AW288" s="92"/>
      <c r="AX288" s="92"/>
      <c r="AY288" s="92"/>
      <c r="AZ288" s="92"/>
      <c r="BA288" s="92"/>
      <c r="BB288" s="92"/>
      <c r="BC288" s="92"/>
      <c r="BD288" s="92"/>
      <c r="BE288" s="92"/>
      <c r="BF288" s="92"/>
      <c r="BG288" s="92"/>
      <c r="BH288" s="92"/>
      <c r="BI288" s="92"/>
      <c r="BJ288" s="92"/>
      <c r="BK288" s="92"/>
      <c r="BL288" s="92"/>
      <c r="BM288" s="92"/>
      <c r="BN288" s="92"/>
      <c r="BO288" s="92"/>
      <c r="BP288" s="92"/>
      <c r="BQ288" s="92"/>
      <c r="BR288" s="92"/>
      <c r="BS288" s="92"/>
      <c r="BT288" s="92"/>
      <c r="BU288" s="92"/>
      <c r="BV288" s="92"/>
      <c r="BW288" s="92"/>
      <c r="BX288" s="92"/>
      <c r="BY288" s="92"/>
      <c r="BZ288" s="92"/>
      <c r="CA288" s="92"/>
      <c r="CB288" s="92"/>
      <c r="CC288" s="92"/>
      <c r="CD288" s="92"/>
      <c r="CE288" s="92"/>
      <c r="CF288" s="92"/>
      <c r="CG288" s="92"/>
      <c r="CH288" s="92"/>
      <c r="CI288" s="92"/>
      <c r="CJ288" s="92"/>
      <c r="CK288" s="92"/>
      <c r="CL288" s="92"/>
      <c r="CM288" s="92"/>
      <c r="CN288" s="92"/>
      <c r="CO288" s="92"/>
      <c r="CP288" s="92"/>
      <c r="CQ288" s="92"/>
      <c r="CR288" s="92"/>
      <c r="CS288" s="92"/>
      <c r="CT288" s="92"/>
      <c r="CU288" s="92"/>
      <c r="CV288" s="92"/>
      <c r="CW288" s="92"/>
      <c r="CX288" s="92"/>
      <c r="CY288" s="92"/>
      <c r="CZ288" s="92"/>
      <c r="DA288" s="92"/>
      <c r="DB288" s="92"/>
      <c r="DC288" s="92"/>
      <c r="DD288" s="92"/>
      <c r="DE288" s="92"/>
      <c r="DF288" s="92"/>
      <c r="DG288" s="92"/>
      <c r="DH288" s="92"/>
      <c r="DI288" s="92"/>
      <c r="DJ288" s="92"/>
      <c r="DK288" s="92"/>
      <c r="DL288" s="92"/>
      <c r="DM288" s="92"/>
      <c r="DN288" s="92"/>
      <c r="DO288" s="92"/>
      <c r="DP288" s="92"/>
      <c r="DQ288" s="92"/>
      <c r="DR288" s="92"/>
      <c r="DS288" s="92"/>
      <c r="DT288" s="92"/>
      <c r="DU288" s="92"/>
      <c r="DV288" s="92"/>
      <c r="DW288" s="92"/>
      <c r="DX288" s="92"/>
      <c r="DY288" s="92"/>
      <c r="DZ288" s="92"/>
      <c r="EA288" s="92"/>
      <c r="EB288" s="92"/>
      <c r="EC288" s="92"/>
      <c r="ED288" s="92"/>
      <c r="EE288" s="92"/>
      <c r="EF288" s="92"/>
      <c r="EG288" s="92"/>
      <c r="EH288" s="92"/>
      <c r="EI288" s="92"/>
      <c r="EJ288" s="92"/>
      <c r="EK288" s="92"/>
      <c r="EL288" s="92"/>
      <c r="EM288" s="92"/>
      <c r="EN288" s="92"/>
      <c r="EO288" s="92"/>
      <c r="EP288" s="92"/>
      <c r="EQ288" s="92"/>
      <c r="ER288" s="92"/>
      <c r="ES288" s="92"/>
      <c r="ET288" s="92"/>
      <c r="EU288" s="92"/>
      <c r="EV288" s="92"/>
      <c r="EW288" s="92"/>
      <c r="EX288" s="92"/>
      <c r="EY288" s="92"/>
      <c r="EZ288" s="92"/>
      <c r="FA288" s="92"/>
      <c r="FB288" s="92"/>
      <c r="FC288" s="92"/>
      <c r="FD288" s="92"/>
      <c r="FE288" s="92"/>
      <c r="FF288" s="92"/>
      <c r="FG288" s="92"/>
      <c r="FH288" s="92"/>
      <c r="FI288" s="92"/>
      <c r="FJ288" s="92"/>
      <c r="FK288" s="92"/>
      <c r="FL288" s="92"/>
      <c r="FM288" s="92"/>
      <c r="FN288" s="92"/>
      <c r="FO288" s="92"/>
      <c r="FP288" s="92"/>
      <c r="FQ288" s="92"/>
      <c r="FR288" s="92"/>
      <c r="FS288" s="92"/>
      <c r="FT288" s="92"/>
      <c r="FU288" s="92"/>
      <c r="FV288" s="92"/>
      <c r="FW288" s="92"/>
      <c r="FX288" s="92"/>
      <c r="FY288" s="92"/>
      <c r="FZ288" s="92"/>
      <c r="GA288" s="92"/>
      <c r="GB288" s="92"/>
      <c r="GC288" s="92"/>
      <c r="GD288" s="92"/>
      <c r="GE288" s="92"/>
      <c r="GF288" s="92"/>
      <c r="GG288" s="92"/>
      <c r="GH288" s="92"/>
      <c r="GI288" s="92"/>
      <c r="GJ288" s="92"/>
      <c r="GK288" s="92"/>
      <c r="GL288" s="92"/>
      <c r="GM288" s="92"/>
      <c r="GN288" s="92"/>
      <c r="GO288" s="92"/>
      <c r="GP288" s="92"/>
      <c r="GQ288" s="92"/>
      <c r="GR288" s="92"/>
      <c r="GS288" s="92"/>
      <c r="GT288" s="92"/>
      <c r="GU288" s="92"/>
      <c r="GV288" s="92"/>
      <c r="GW288" s="92"/>
      <c r="GX288" s="92"/>
      <c r="GY288" s="92"/>
    </row>
    <row r="289" spans="1:207" s="26" customFormat="1" ht="24.95" customHeight="1">
      <c r="A289" s="166"/>
      <c r="B289" s="207"/>
      <c r="C289" s="158"/>
      <c r="D289" s="174"/>
      <c r="E289" s="158"/>
      <c r="F289" s="206"/>
      <c r="G289" s="206"/>
      <c r="H289" s="197"/>
      <c r="I289" s="197"/>
      <c r="J289" s="197"/>
      <c r="K289" s="106">
        <f>SUM(L289:O289)</f>
        <v>4584225.3499999996</v>
      </c>
      <c r="L289" s="112">
        <v>0</v>
      </c>
      <c r="M289" s="112">
        <v>0</v>
      </c>
      <c r="N289" s="112">
        <v>0</v>
      </c>
      <c r="O289" s="112">
        <v>4584225.3499999996</v>
      </c>
      <c r="P289" s="114">
        <f>K289/H288</f>
        <v>9393.904405737705</v>
      </c>
      <c r="Q289" s="106">
        <v>9673</v>
      </c>
      <c r="R289" s="60" t="s">
        <v>42</v>
      </c>
      <c r="S289" s="87"/>
      <c r="T289" s="87"/>
      <c r="U289" s="87"/>
      <c r="V289" s="92"/>
      <c r="W289" s="92"/>
      <c r="X289" s="92"/>
      <c r="Y289" s="92"/>
      <c r="Z289" s="92"/>
      <c r="AA289" s="92"/>
      <c r="AB289" s="92"/>
      <c r="AC289" s="92"/>
      <c r="AD289" s="92"/>
      <c r="AE289" s="92"/>
      <c r="AF289" s="92"/>
      <c r="AG289" s="92"/>
      <c r="AH289" s="92"/>
      <c r="AI289" s="92"/>
      <c r="AJ289" s="92"/>
      <c r="AK289" s="92"/>
      <c r="AL289" s="92"/>
      <c r="AM289" s="92"/>
      <c r="AN289" s="92"/>
      <c r="AO289" s="92"/>
      <c r="AP289" s="92"/>
      <c r="AQ289" s="92"/>
      <c r="AR289" s="92"/>
      <c r="AS289" s="92"/>
      <c r="AT289" s="92"/>
      <c r="AU289" s="92"/>
      <c r="AV289" s="92"/>
      <c r="AW289" s="92"/>
      <c r="AX289" s="92"/>
      <c r="AY289" s="92"/>
      <c r="AZ289" s="92"/>
      <c r="BA289" s="92"/>
      <c r="BB289" s="92"/>
      <c r="BC289" s="92"/>
      <c r="BD289" s="92"/>
      <c r="BE289" s="92"/>
      <c r="BF289" s="92"/>
      <c r="BG289" s="92"/>
      <c r="BH289" s="92"/>
      <c r="BI289" s="92"/>
      <c r="BJ289" s="92"/>
      <c r="BK289" s="92"/>
      <c r="BL289" s="92"/>
      <c r="BM289" s="92"/>
      <c r="BN289" s="92"/>
      <c r="BO289" s="92"/>
      <c r="BP289" s="92"/>
      <c r="BQ289" s="92"/>
      <c r="BR289" s="92"/>
      <c r="BS289" s="92"/>
      <c r="BT289" s="92"/>
      <c r="BU289" s="92"/>
      <c r="BV289" s="92"/>
      <c r="BW289" s="92"/>
      <c r="BX289" s="92"/>
      <c r="BY289" s="92"/>
      <c r="BZ289" s="92"/>
      <c r="CA289" s="92"/>
      <c r="CB289" s="92"/>
      <c r="CC289" s="92"/>
      <c r="CD289" s="92"/>
      <c r="CE289" s="92"/>
      <c r="CF289" s="92"/>
      <c r="CG289" s="92"/>
      <c r="CH289" s="92"/>
      <c r="CI289" s="92"/>
      <c r="CJ289" s="92"/>
      <c r="CK289" s="92"/>
      <c r="CL289" s="92"/>
      <c r="CM289" s="92"/>
      <c r="CN289" s="92"/>
      <c r="CO289" s="92"/>
      <c r="CP289" s="92"/>
      <c r="CQ289" s="92"/>
      <c r="CR289" s="92"/>
      <c r="CS289" s="92"/>
      <c r="CT289" s="92"/>
      <c r="CU289" s="92"/>
      <c r="CV289" s="92"/>
      <c r="CW289" s="92"/>
      <c r="CX289" s="92"/>
      <c r="CY289" s="92"/>
      <c r="CZ289" s="92"/>
      <c r="DA289" s="92"/>
      <c r="DB289" s="92"/>
      <c r="DC289" s="92"/>
      <c r="DD289" s="92"/>
      <c r="DE289" s="92"/>
      <c r="DF289" s="92"/>
      <c r="DG289" s="92"/>
      <c r="DH289" s="92"/>
      <c r="DI289" s="92"/>
      <c r="DJ289" s="92"/>
      <c r="DK289" s="92"/>
      <c r="DL289" s="92"/>
      <c r="DM289" s="92"/>
      <c r="DN289" s="92"/>
      <c r="DO289" s="92"/>
      <c r="DP289" s="92"/>
      <c r="DQ289" s="92"/>
      <c r="DR289" s="92"/>
      <c r="DS289" s="92"/>
      <c r="DT289" s="92"/>
      <c r="DU289" s="92"/>
      <c r="DV289" s="92"/>
      <c r="DW289" s="92"/>
      <c r="DX289" s="92"/>
      <c r="DY289" s="92"/>
      <c r="DZ289" s="92"/>
      <c r="EA289" s="92"/>
      <c r="EB289" s="92"/>
      <c r="EC289" s="92"/>
      <c r="ED289" s="92"/>
      <c r="EE289" s="92"/>
      <c r="EF289" s="92"/>
      <c r="EG289" s="92"/>
      <c r="EH289" s="92"/>
      <c r="EI289" s="92"/>
      <c r="EJ289" s="92"/>
      <c r="EK289" s="92"/>
      <c r="EL289" s="92"/>
      <c r="EM289" s="92"/>
      <c r="EN289" s="92"/>
      <c r="EO289" s="92"/>
      <c r="EP289" s="92"/>
      <c r="EQ289" s="92"/>
      <c r="ER289" s="92"/>
      <c r="ES289" s="92"/>
      <c r="ET289" s="92"/>
      <c r="EU289" s="92"/>
      <c r="EV289" s="92"/>
      <c r="EW289" s="92"/>
      <c r="EX289" s="92"/>
      <c r="EY289" s="92"/>
      <c r="EZ289" s="92"/>
      <c r="FA289" s="92"/>
      <c r="FB289" s="92"/>
      <c r="FC289" s="92"/>
      <c r="FD289" s="92"/>
      <c r="FE289" s="92"/>
      <c r="FF289" s="92"/>
      <c r="FG289" s="92"/>
      <c r="FH289" s="92"/>
      <c r="FI289" s="92"/>
      <c r="FJ289" s="92"/>
      <c r="FK289" s="92"/>
      <c r="FL289" s="92"/>
      <c r="FM289" s="92"/>
      <c r="FN289" s="92"/>
      <c r="FO289" s="92"/>
      <c r="FP289" s="92"/>
      <c r="FQ289" s="92"/>
      <c r="FR289" s="92"/>
      <c r="FS289" s="92"/>
      <c r="FT289" s="92"/>
      <c r="FU289" s="92"/>
      <c r="FV289" s="92"/>
      <c r="FW289" s="92"/>
      <c r="FX289" s="92"/>
      <c r="FY289" s="92"/>
      <c r="FZ289" s="92"/>
      <c r="GA289" s="92"/>
      <c r="GB289" s="92"/>
      <c r="GC289" s="92"/>
      <c r="GD289" s="92"/>
      <c r="GE289" s="92"/>
      <c r="GF289" s="92"/>
      <c r="GG289" s="92"/>
      <c r="GH289" s="92"/>
      <c r="GI289" s="92"/>
      <c r="GJ289" s="92"/>
      <c r="GK289" s="92"/>
      <c r="GL289" s="92"/>
      <c r="GM289" s="92"/>
      <c r="GN289" s="92"/>
      <c r="GO289" s="92"/>
      <c r="GP289" s="92"/>
      <c r="GQ289" s="92"/>
      <c r="GR289" s="92"/>
      <c r="GS289" s="92"/>
      <c r="GT289" s="92"/>
      <c r="GU289" s="92"/>
      <c r="GV289" s="92"/>
      <c r="GW289" s="92"/>
      <c r="GX289" s="92"/>
      <c r="GY289" s="92"/>
    </row>
    <row r="290" spans="1:207" s="26" customFormat="1" ht="24.95" customHeight="1">
      <c r="A290" s="128" t="s">
        <v>1414</v>
      </c>
      <c r="B290" s="123" t="s">
        <v>195</v>
      </c>
      <c r="C290" s="92">
        <v>1917</v>
      </c>
      <c r="D290" s="107" t="s">
        <v>21</v>
      </c>
      <c r="E290" s="92" t="s">
        <v>20</v>
      </c>
      <c r="F290" s="95">
        <v>2</v>
      </c>
      <c r="G290" s="95">
        <v>2</v>
      </c>
      <c r="H290" s="108">
        <v>836.9</v>
      </c>
      <c r="I290" s="108">
        <v>276.89999999999998</v>
      </c>
      <c r="J290" s="108">
        <v>276.89999999999998</v>
      </c>
      <c r="K290" s="106">
        <f>SUM(L290:O290)</f>
        <v>1731955</v>
      </c>
      <c r="L290" s="112">
        <v>0</v>
      </c>
      <c r="M290" s="112">
        <v>0</v>
      </c>
      <c r="N290" s="112">
        <v>0</v>
      </c>
      <c r="O290" s="94">
        <v>1731955</v>
      </c>
      <c r="P290" s="114">
        <f>K290/H290</f>
        <v>2069.4885888397657</v>
      </c>
      <c r="Q290" s="106">
        <v>9673</v>
      </c>
      <c r="R290" s="98" t="s">
        <v>42</v>
      </c>
      <c r="S290" s="25"/>
      <c r="T290" s="25"/>
      <c r="U290" s="25"/>
    </row>
    <row r="291" spans="1:207" s="26" customFormat="1" ht="24.95" customHeight="1">
      <c r="A291" s="128" t="s">
        <v>1415</v>
      </c>
      <c r="B291" s="122" t="s">
        <v>194</v>
      </c>
      <c r="C291" s="92">
        <v>1960</v>
      </c>
      <c r="D291" s="107" t="s">
        <v>21</v>
      </c>
      <c r="E291" s="92" t="s">
        <v>20</v>
      </c>
      <c r="F291" s="95">
        <v>2</v>
      </c>
      <c r="G291" s="95">
        <v>1</v>
      </c>
      <c r="H291" s="94">
        <v>503.6</v>
      </c>
      <c r="I291" s="94">
        <v>275.60000000000002</v>
      </c>
      <c r="J291" s="94">
        <v>236.4</v>
      </c>
      <c r="K291" s="106">
        <f t="shared" si="63"/>
        <v>3820100</v>
      </c>
      <c r="L291" s="108">
        <v>0</v>
      </c>
      <c r="M291" s="108">
        <v>0</v>
      </c>
      <c r="N291" s="108">
        <v>0</v>
      </c>
      <c r="O291" s="94">
        <v>3820100</v>
      </c>
      <c r="P291" s="114">
        <f t="shared" si="62"/>
        <v>7585.5837966640183</v>
      </c>
      <c r="Q291" s="106">
        <v>9673</v>
      </c>
      <c r="R291" s="98" t="s">
        <v>42</v>
      </c>
      <c r="S291" s="30"/>
      <c r="T291" s="30"/>
      <c r="U291" s="25"/>
    </row>
    <row r="292" spans="1:207" s="23" customFormat="1" ht="24.95" customHeight="1">
      <c r="A292" s="128" t="s">
        <v>1416</v>
      </c>
      <c r="B292" s="122" t="s">
        <v>196</v>
      </c>
      <c r="C292" s="92">
        <v>1952</v>
      </c>
      <c r="D292" s="107" t="s">
        <v>21</v>
      </c>
      <c r="E292" s="92" t="s">
        <v>20</v>
      </c>
      <c r="F292" s="95">
        <v>2</v>
      </c>
      <c r="G292" s="95">
        <v>1</v>
      </c>
      <c r="H292" s="94">
        <v>1437.8</v>
      </c>
      <c r="I292" s="94">
        <v>277.89999999999998</v>
      </c>
      <c r="J292" s="94">
        <v>245.1</v>
      </c>
      <c r="K292" s="106">
        <f t="shared" si="63"/>
        <v>6017000</v>
      </c>
      <c r="L292" s="112">
        <v>0</v>
      </c>
      <c r="M292" s="112">
        <v>0</v>
      </c>
      <c r="N292" s="112">
        <v>0</v>
      </c>
      <c r="O292" s="94">
        <v>6017000</v>
      </c>
      <c r="P292" s="114">
        <f t="shared" si="62"/>
        <v>4184.8657671442479</v>
      </c>
      <c r="Q292" s="106">
        <v>9673</v>
      </c>
      <c r="R292" s="103" t="s">
        <v>43</v>
      </c>
      <c r="S292" s="25"/>
      <c r="T292" s="25"/>
      <c r="U292" s="25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F292" s="26"/>
      <c r="AG292" s="26"/>
      <c r="AH292" s="26"/>
      <c r="AI292" s="26"/>
      <c r="AJ292" s="26"/>
      <c r="AK292" s="26"/>
      <c r="AL292" s="26"/>
      <c r="AM292" s="26"/>
      <c r="AN292" s="26"/>
      <c r="AO292" s="26"/>
      <c r="AP292" s="26"/>
      <c r="AQ292" s="26"/>
      <c r="AR292" s="26"/>
      <c r="AS292" s="26"/>
      <c r="AT292" s="26"/>
      <c r="AU292" s="26"/>
      <c r="AV292" s="26"/>
      <c r="AW292" s="26"/>
      <c r="AX292" s="26"/>
      <c r="AY292" s="26"/>
      <c r="AZ292" s="26"/>
      <c r="BA292" s="26"/>
      <c r="BB292" s="26"/>
      <c r="BC292" s="26"/>
      <c r="BD292" s="26"/>
      <c r="BE292" s="26"/>
      <c r="BF292" s="26"/>
      <c r="BG292" s="26"/>
      <c r="BH292" s="26"/>
      <c r="BI292" s="26"/>
      <c r="BJ292" s="26"/>
      <c r="BK292" s="26"/>
      <c r="BL292" s="26"/>
      <c r="BM292" s="26"/>
      <c r="BN292" s="26"/>
      <c r="BO292" s="26"/>
      <c r="BP292" s="26"/>
      <c r="BQ292" s="26"/>
      <c r="BR292" s="26"/>
      <c r="BS292" s="26"/>
      <c r="BT292" s="26"/>
      <c r="BU292" s="26"/>
      <c r="BV292" s="26"/>
      <c r="BW292" s="26"/>
      <c r="BX292" s="26"/>
      <c r="BY292" s="26"/>
      <c r="BZ292" s="26"/>
      <c r="CA292" s="26"/>
      <c r="CB292" s="26"/>
      <c r="CC292" s="26"/>
      <c r="CD292" s="26"/>
      <c r="CE292" s="26"/>
      <c r="CF292" s="26"/>
      <c r="CG292" s="26"/>
      <c r="CH292" s="26"/>
      <c r="CI292" s="26"/>
      <c r="CJ292" s="26"/>
      <c r="CK292" s="26"/>
      <c r="CL292" s="26"/>
      <c r="CM292" s="26"/>
      <c r="CN292" s="26"/>
      <c r="CO292" s="26"/>
      <c r="CP292" s="26"/>
      <c r="CQ292" s="26"/>
      <c r="CR292" s="26"/>
      <c r="CS292" s="26"/>
      <c r="CT292" s="26"/>
      <c r="CU292" s="26"/>
      <c r="CV292" s="26"/>
      <c r="CW292" s="26"/>
      <c r="CX292" s="26"/>
      <c r="CY292" s="26"/>
      <c r="CZ292" s="26"/>
      <c r="DA292" s="26"/>
      <c r="DB292" s="26"/>
      <c r="DC292" s="26"/>
      <c r="DD292" s="26"/>
      <c r="DE292" s="26"/>
      <c r="DF292" s="26"/>
      <c r="DG292" s="26"/>
      <c r="DH292" s="26"/>
      <c r="DI292" s="26"/>
      <c r="DJ292" s="26"/>
      <c r="DK292" s="26"/>
      <c r="DL292" s="26"/>
      <c r="DM292" s="26"/>
      <c r="DN292" s="26"/>
      <c r="DO292" s="26"/>
      <c r="DP292" s="26"/>
      <c r="DQ292" s="26"/>
      <c r="DR292" s="26"/>
      <c r="DS292" s="26"/>
      <c r="DT292" s="26"/>
      <c r="DU292" s="26"/>
      <c r="DV292" s="26"/>
      <c r="DW292" s="26"/>
      <c r="DX292" s="26"/>
      <c r="DY292" s="26"/>
      <c r="DZ292" s="26"/>
      <c r="EA292" s="26"/>
      <c r="EB292" s="26"/>
      <c r="EC292" s="26"/>
      <c r="ED292" s="26"/>
      <c r="EE292" s="26"/>
      <c r="EF292" s="26"/>
      <c r="EG292" s="26"/>
      <c r="EH292" s="26"/>
      <c r="EI292" s="26"/>
      <c r="EJ292" s="26"/>
      <c r="EK292" s="26"/>
      <c r="EL292" s="26"/>
      <c r="EM292" s="26"/>
      <c r="EN292" s="26"/>
      <c r="EO292" s="26"/>
      <c r="EP292" s="26"/>
      <c r="EQ292" s="26"/>
      <c r="ER292" s="26"/>
      <c r="ES292" s="26"/>
      <c r="ET292" s="26"/>
      <c r="EU292" s="26"/>
      <c r="EV292" s="26"/>
      <c r="EW292" s="26"/>
      <c r="EX292" s="26"/>
      <c r="EY292" s="26"/>
      <c r="EZ292" s="26"/>
      <c r="FA292" s="26"/>
      <c r="FB292" s="26"/>
      <c r="FC292" s="26"/>
      <c r="FD292" s="26"/>
      <c r="FE292" s="26"/>
      <c r="FF292" s="26"/>
      <c r="FG292" s="26"/>
      <c r="FH292" s="26"/>
      <c r="FI292" s="26"/>
      <c r="FJ292" s="26"/>
      <c r="FK292" s="26"/>
      <c r="FL292" s="26"/>
      <c r="FM292" s="26"/>
      <c r="FN292" s="26"/>
      <c r="FO292" s="26"/>
      <c r="FP292" s="26"/>
      <c r="FQ292" s="26"/>
      <c r="FR292" s="26"/>
      <c r="FS292" s="26"/>
      <c r="FT292" s="26"/>
      <c r="FU292" s="26"/>
      <c r="FV292" s="26"/>
      <c r="FW292" s="26"/>
      <c r="FX292" s="26"/>
      <c r="FY292" s="26"/>
      <c r="FZ292" s="26"/>
      <c r="GA292" s="26"/>
      <c r="GB292" s="26"/>
      <c r="GC292" s="26"/>
      <c r="GD292" s="26"/>
      <c r="GE292" s="26"/>
      <c r="GF292" s="26"/>
      <c r="GG292" s="26"/>
      <c r="GH292" s="26"/>
      <c r="GI292" s="26"/>
      <c r="GJ292" s="26"/>
      <c r="GK292" s="26"/>
      <c r="GL292" s="26"/>
      <c r="GM292" s="26"/>
      <c r="GN292" s="26"/>
      <c r="GO292" s="26"/>
      <c r="GP292" s="26"/>
      <c r="GQ292" s="26"/>
      <c r="GR292" s="26"/>
      <c r="GS292" s="26"/>
      <c r="GT292" s="26"/>
      <c r="GU292" s="26"/>
      <c r="GV292" s="26"/>
      <c r="GW292" s="26"/>
      <c r="GX292" s="26"/>
      <c r="GY292" s="26"/>
    </row>
    <row r="293" spans="1:207" ht="24.95" customHeight="1">
      <c r="A293" s="166" t="s">
        <v>1417</v>
      </c>
      <c r="B293" s="190" t="s">
        <v>198</v>
      </c>
      <c r="C293" s="158">
        <v>1947</v>
      </c>
      <c r="D293" s="174" t="s">
        <v>21</v>
      </c>
      <c r="E293" s="158" t="s">
        <v>20</v>
      </c>
      <c r="F293" s="189">
        <v>2</v>
      </c>
      <c r="G293" s="189">
        <v>3</v>
      </c>
      <c r="H293" s="195">
        <v>1929.4</v>
      </c>
      <c r="I293" s="195">
        <v>1000.2</v>
      </c>
      <c r="J293" s="195">
        <v>963.8</v>
      </c>
      <c r="K293" s="104">
        <f>SUM(L293:O293)</f>
        <v>168307.13</v>
      </c>
      <c r="L293" s="104">
        <v>0</v>
      </c>
      <c r="M293" s="104">
        <v>0</v>
      </c>
      <c r="N293" s="104">
        <v>0</v>
      </c>
      <c r="O293" s="104">
        <v>168307.13</v>
      </c>
      <c r="P293" s="104">
        <f>K293/H293</f>
        <v>87.232885871255306</v>
      </c>
      <c r="Q293" s="104">
        <v>9673</v>
      </c>
      <c r="R293" s="98" t="s">
        <v>41</v>
      </c>
    </row>
    <row r="294" spans="1:207" s="23" customFormat="1" ht="24.95" customHeight="1">
      <c r="A294" s="166"/>
      <c r="B294" s="190"/>
      <c r="C294" s="158"/>
      <c r="D294" s="174"/>
      <c r="E294" s="158"/>
      <c r="F294" s="189"/>
      <c r="G294" s="189"/>
      <c r="H294" s="195"/>
      <c r="I294" s="195"/>
      <c r="J294" s="195"/>
      <c r="K294" s="106">
        <f t="shared" si="63"/>
        <v>13846530</v>
      </c>
      <c r="L294" s="112">
        <v>0</v>
      </c>
      <c r="M294" s="112">
        <v>0</v>
      </c>
      <c r="N294" s="112">
        <v>0</v>
      </c>
      <c r="O294" s="94">
        <v>13846530</v>
      </c>
      <c r="P294" s="114">
        <f>K294/H293</f>
        <v>7176.5989426764791</v>
      </c>
      <c r="Q294" s="106">
        <v>9673</v>
      </c>
      <c r="R294" s="98" t="s">
        <v>42</v>
      </c>
      <c r="S294" s="27"/>
      <c r="T294" s="27"/>
      <c r="U294" s="28"/>
    </row>
    <row r="295" spans="1:207" s="25" customFormat="1" ht="24.95" customHeight="1">
      <c r="A295" s="128" t="s">
        <v>1418</v>
      </c>
      <c r="B295" s="122" t="s">
        <v>199</v>
      </c>
      <c r="C295" s="92">
        <v>1946</v>
      </c>
      <c r="D295" s="107" t="s">
        <v>21</v>
      </c>
      <c r="E295" s="92" t="s">
        <v>20</v>
      </c>
      <c r="F295" s="95">
        <v>2</v>
      </c>
      <c r="G295" s="95">
        <v>1</v>
      </c>
      <c r="H295" s="94">
        <v>656.7</v>
      </c>
      <c r="I295" s="94">
        <v>346.4</v>
      </c>
      <c r="J295" s="94">
        <v>309.39999999999998</v>
      </c>
      <c r="K295" s="106">
        <f t="shared" si="63"/>
        <v>5015130</v>
      </c>
      <c r="L295" s="94">
        <v>0</v>
      </c>
      <c r="M295" s="94">
        <v>0</v>
      </c>
      <c r="N295" s="94">
        <v>0</v>
      </c>
      <c r="O295" s="94">
        <v>5015130</v>
      </c>
      <c r="P295" s="114">
        <f t="shared" si="62"/>
        <v>7636.8661489264496</v>
      </c>
      <c r="Q295" s="106">
        <v>9673</v>
      </c>
      <c r="R295" s="98" t="s">
        <v>42</v>
      </c>
      <c r="S295" s="27"/>
      <c r="T295" s="27"/>
      <c r="U295" s="27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  <c r="AR295" s="23"/>
      <c r="AS295" s="23"/>
      <c r="AT295" s="23"/>
      <c r="AU295" s="23"/>
      <c r="AV295" s="23"/>
      <c r="AW295" s="23"/>
      <c r="AX295" s="23"/>
      <c r="AY295" s="23"/>
      <c r="AZ295" s="23"/>
      <c r="BA295" s="23"/>
      <c r="BB295" s="23"/>
      <c r="BC295" s="23"/>
      <c r="BD295" s="23"/>
      <c r="BE295" s="23"/>
      <c r="BF295" s="23"/>
      <c r="BG295" s="23"/>
      <c r="BH295" s="23"/>
      <c r="BI295" s="23"/>
      <c r="BJ295" s="23"/>
      <c r="BK295" s="23"/>
      <c r="BL295" s="23"/>
      <c r="BM295" s="23"/>
      <c r="BN295" s="23"/>
      <c r="BO295" s="23"/>
      <c r="BP295" s="23"/>
      <c r="BQ295" s="23"/>
      <c r="BR295" s="23"/>
      <c r="BS295" s="23"/>
      <c r="BT295" s="23"/>
      <c r="BU295" s="23"/>
      <c r="BV295" s="23"/>
      <c r="BW295" s="23"/>
      <c r="BX295" s="23"/>
      <c r="BY295" s="23"/>
      <c r="BZ295" s="23"/>
      <c r="CA295" s="23"/>
      <c r="CB295" s="23"/>
      <c r="CC295" s="23"/>
      <c r="CD295" s="23"/>
      <c r="CE295" s="23"/>
      <c r="CF295" s="23"/>
      <c r="CG295" s="23"/>
      <c r="CH295" s="23"/>
      <c r="CI295" s="23"/>
      <c r="CJ295" s="23"/>
      <c r="CK295" s="23"/>
      <c r="CL295" s="23"/>
      <c r="CM295" s="23"/>
      <c r="CN295" s="23"/>
      <c r="CO295" s="23"/>
      <c r="CP295" s="23"/>
      <c r="CQ295" s="23"/>
      <c r="CR295" s="23"/>
      <c r="CS295" s="23"/>
      <c r="CT295" s="23"/>
      <c r="CU295" s="23"/>
      <c r="CV295" s="23"/>
      <c r="CW295" s="23"/>
      <c r="CX295" s="23"/>
      <c r="CY295" s="23"/>
      <c r="CZ295" s="23"/>
      <c r="DA295" s="23"/>
      <c r="DB295" s="23"/>
      <c r="DC295" s="23"/>
      <c r="DD295" s="23"/>
      <c r="DE295" s="23"/>
      <c r="DF295" s="23"/>
      <c r="DG295" s="23"/>
      <c r="DH295" s="23"/>
      <c r="DI295" s="23"/>
      <c r="DJ295" s="23"/>
      <c r="DK295" s="23"/>
      <c r="DL295" s="23"/>
      <c r="DM295" s="23"/>
      <c r="DN295" s="23"/>
      <c r="DO295" s="23"/>
      <c r="DP295" s="23"/>
      <c r="DQ295" s="23"/>
      <c r="DR295" s="23"/>
      <c r="DS295" s="23"/>
      <c r="DT295" s="23"/>
      <c r="DU295" s="23"/>
      <c r="DV295" s="23"/>
      <c r="DW295" s="23"/>
      <c r="DX295" s="23"/>
      <c r="DY295" s="23"/>
      <c r="DZ295" s="23"/>
      <c r="EA295" s="23"/>
      <c r="EB295" s="23"/>
      <c r="EC295" s="23"/>
      <c r="ED295" s="23"/>
      <c r="EE295" s="23"/>
      <c r="EF295" s="23"/>
      <c r="EG295" s="23"/>
      <c r="EH295" s="23"/>
      <c r="EI295" s="23"/>
      <c r="EJ295" s="23"/>
      <c r="EK295" s="23"/>
      <c r="EL295" s="23"/>
      <c r="EM295" s="23"/>
      <c r="EN295" s="23"/>
      <c r="EO295" s="23"/>
      <c r="EP295" s="23"/>
      <c r="EQ295" s="23"/>
      <c r="ER295" s="23"/>
      <c r="ES295" s="23"/>
      <c r="ET295" s="23"/>
      <c r="EU295" s="23"/>
      <c r="EV295" s="23"/>
      <c r="EW295" s="23"/>
      <c r="EX295" s="23"/>
      <c r="EY295" s="23"/>
      <c r="EZ295" s="23"/>
      <c r="FA295" s="23"/>
      <c r="FB295" s="23"/>
      <c r="FC295" s="23"/>
      <c r="FD295" s="23"/>
      <c r="FE295" s="23"/>
      <c r="FF295" s="23"/>
      <c r="FG295" s="23"/>
      <c r="FH295" s="23"/>
      <c r="FI295" s="23"/>
      <c r="FJ295" s="23"/>
      <c r="FK295" s="23"/>
      <c r="FL295" s="23"/>
      <c r="FM295" s="23"/>
      <c r="FN295" s="23"/>
      <c r="FO295" s="23"/>
      <c r="FP295" s="23"/>
      <c r="FQ295" s="23"/>
      <c r="FR295" s="23"/>
      <c r="FS295" s="23"/>
      <c r="FT295" s="23"/>
      <c r="FU295" s="23"/>
      <c r="FV295" s="23"/>
      <c r="FW295" s="23"/>
      <c r="FX295" s="23"/>
      <c r="FY295" s="23"/>
      <c r="FZ295" s="23"/>
      <c r="GA295" s="23"/>
      <c r="GB295" s="23"/>
      <c r="GC295" s="23"/>
      <c r="GD295" s="23"/>
      <c r="GE295" s="23"/>
      <c r="GF295" s="23"/>
      <c r="GG295" s="23"/>
      <c r="GH295" s="23"/>
      <c r="GI295" s="23"/>
      <c r="GJ295" s="23"/>
      <c r="GK295" s="23"/>
      <c r="GL295" s="23"/>
      <c r="GM295" s="23"/>
      <c r="GN295" s="23"/>
      <c r="GO295" s="23"/>
      <c r="GP295" s="23"/>
      <c r="GQ295" s="23"/>
      <c r="GR295" s="23"/>
      <c r="GS295" s="23"/>
      <c r="GT295" s="23"/>
      <c r="GU295" s="23"/>
      <c r="GV295" s="23"/>
      <c r="GW295" s="23"/>
      <c r="GX295" s="23"/>
      <c r="GY295" s="23"/>
    </row>
    <row r="296" spans="1:207" s="92" customFormat="1" ht="24.95" customHeight="1">
      <c r="A296" s="128" t="s">
        <v>1419</v>
      </c>
      <c r="B296" s="122" t="s">
        <v>200</v>
      </c>
      <c r="C296" s="92">
        <v>1959</v>
      </c>
      <c r="D296" s="107" t="s">
        <v>21</v>
      </c>
      <c r="E296" s="92" t="s">
        <v>20</v>
      </c>
      <c r="F296" s="95">
        <v>2</v>
      </c>
      <c r="G296" s="95">
        <v>2</v>
      </c>
      <c r="H296" s="94">
        <v>818.4</v>
      </c>
      <c r="I296" s="94">
        <v>437.7</v>
      </c>
      <c r="J296" s="94">
        <v>437.7</v>
      </c>
      <c r="K296" s="106">
        <f t="shared" si="63"/>
        <v>5359260</v>
      </c>
      <c r="L296" s="112">
        <v>0</v>
      </c>
      <c r="M296" s="112">
        <v>0</v>
      </c>
      <c r="N296" s="112">
        <v>0</v>
      </c>
      <c r="O296" s="112">
        <v>5359260</v>
      </c>
      <c r="P296" s="114">
        <f t="shared" si="62"/>
        <v>6548.4604105571852</v>
      </c>
      <c r="Q296" s="106">
        <v>9673</v>
      </c>
      <c r="R296" s="98" t="s">
        <v>42</v>
      </c>
      <c r="S296" s="27"/>
      <c r="T296" s="27"/>
      <c r="U296" s="27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  <c r="AR296" s="23"/>
      <c r="AS296" s="23"/>
      <c r="AT296" s="23"/>
      <c r="AU296" s="23"/>
      <c r="AV296" s="23"/>
      <c r="AW296" s="23"/>
      <c r="AX296" s="23"/>
      <c r="AY296" s="23"/>
      <c r="AZ296" s="23"/>
      <c r="BA296" s="23"/>
      <c r="BB296" s="23"/>
      <c r="BC296" s="23"/>
      <c r="BD296" s="23"/>
      <c r="BE296" s="23"/>
      <c r="BF296" s="23"/>
      <c r="BG296" s="23"/>
      <c r="BH296" s="23"/>
      <c r="BI296" s="23"/>
      <c r="BJ296" s="23"/>
      <c r="BK296" s="23"/>
      <c r="BL296" s="23"/>
      <c r="BM296" s="23"/>
      <c r="BN296" s="23"/>
      <c r="BO296" s="23"/>
      <c r="BP296" s="23"/>
      <c r="BQ296" s="23"/>
      <c r="BR296" s="23"/>
      <c r="BS296" s="23"/>
      <c r="BT296" s="23"/>
      <c r="BU296" s="23"/>
      <c r="BV296" s="23"/>
      <c r="BW296" s="23"/>
      <c r="BX296" s="23"/>
      <c r="BY296" s="23"/>
      <c r="BZ296" s="23"/>
      <c r="CA296" s="23"/>
      <c r="CB296" s="23"/>
      <c r="CC296" s="23"/>
      <c r="CD296" s="23"/>
      <c r="CE296" s="23"/>
      <c r="CF296" s="23"/>
      <c r="CG296" s="23"/>
      <c r="CH296" s="23"/>
      <c r="CI296" s="23"/>
      <c r="CJ296" s="23"/>
      <c r="CK296" s="23"/>
      <c r="CL296" s="23"/>
      <c r="CM296" s="23"/>
      <c r="CN296" s="23"/>
      <c r="CO296" s="23"/>
      <c r="CP296" s="23"/>
      <c r="CQ296" s="23"/>
      <c r="CR296" s="23"/>
      <c r="CS296" s="23"/>
      <c r="CT296" s="23"/>
      <c r="CU296" s="23"/>
      <c r="CV296" s="23"/>
      <c r="CW296" s="23"/>
      <c r="CX296" s="23"/>
      <c r="CY296" s="23"/>
      <c r="CZ296" s="23"/>
      <c r="DA296" s="23"/>
      <c r="DB296" s="23"/>
      <c r="DC296" s="23"/>
      <c r="DD296" s="23"/>
      <c r="DE296" s="23"/>
      <c r="DF296" s="23"/>
      <c r="DG296" s="23"/>
      <c r="DH296" s="23"/>
      <c r="DI296" s="23"/>
      <c r="DJ296" s="23"/>
      <c r="DK296" s="23"/>
      <c r="DL296" s="23"/>
      <c r="DM296" s="23"/>
      <c r="DN296" s="23"/>
      <c r="DO296" s="23"/>
      <c r="DP296" s="23"/>
      <c r="DQ296" s="23"/>
      <c r="DR296" s="23"/>
      <c r="DS296" s="23"/>
      <c r="DT296" s="23"/>
      <c r="DU296" s="23"/>
      <c r="DV296" s="23"/>
      <c r="DW296" s="23"/>
      <c r="DX296" s="23"/>
      <c r="DY296" s="23"/>
      <c r="DZ296" s="23"/>
      <c r="EA296" s="23"/>
      <c r="EB296" s="23"/>
      <c r="EC296" s="23"/>
      <c r="ED296" s="23"/>
      <c r="EE296" s="23"/>
      <c r="EF296" s="23"/>
      <c r="EG296" s="23"/>
      <c r="EH296" s="23"/>
      <c r="EI296" s="23"/>
      <c r="EJ296" s="23"/>
      <c r="EK296" s="23"/>
      <c r="EL296" s="23"/>
      <c r="EM296" s="23"/>
      <c r="EN296" s="23"/>
      <c r="EO296" s="23"/>
      <c r="EP296" s="23"/>
      <c r="EQ296" s="23"/>
      <c r="ER296" s="23"/>
      <c r="ES296" s="23"/>
      <c r="ET296" s="23"/>
      <c r="EU296" s="23"/>
      <c r="EV296" s="23"/>
      <c r="EW296" s="23"/>
      <c r="EX296" s="23"/>
      <c r="EY296" s="23"/>
      <c r="EZ296" s="23"/>
      <c r="FA296" s="23"/>
      <c r="FB296" s="23"/>
      <c r="FC296" s="23"/>
      <c r="FD296" s="23"/>
      <c r="FE296" s="23"/>
      <c r="FF296" s="23"/>
      <c r="FG296" s="23"/>
      <c r="FH296" s="23"/>
      <c r="FI296" s="23"/>
      <c r="FJ296" s="23"/>
      <c r="FK296" s="23"/>
      <c r="FL296" s="23"/>
      <c r="FM296" s="23"/>
      <c r="FN296" s="23"/>
      <c r="FO296" s="23"/>
      <c r="FP296" s="23"/>
      <c r="FQ296" s="23"/>
      <c r="FR296" s="23"/>
      <c r="FS296" s="23"/>
      <c r="FT296" s="23"/>
      <c r="FU296" s="23"/>
      <c r="FV296" s="23"/>
      <c r="FW296" s="23"/>
      <c r="FX296" s="23"/>
      <c r="FY296" s="23"/>
      <c r="FZ296" s="23"/>
      <c r="GA296" s="23"/>
      <c r="GB296" s="23"/>
      <c r="GC296" s="23"/>
      <c r="GD296" s="23"/>
      <c r="GE296" s="23"/>
      <c r="GF296" s="23"/>
      <c r="GG296" s="23"/>
      <c r="GH296" s="23"/>
      <c r="GI296" s="23"/>
      <c r="GJ296" s="23"/>
      <c r="GK296" s="23"/>
      <c r="GL296" s="23"/>
      <c r="GM296" s="23"/>
      <c r="GN296" s="23"/>
      <c r="GO296" s="23"/>
      <c r="GP296" s="23"/>
      <c r="GQ296" s="23"/>
      <c r="GR296" s="23"/>
      <c r="GS296" s="23"/>
      <c r="GT296" s="23"/>
      <c r="GU296" s="23"/>
      <c r="GV296" s="23"/>
      <c r="GW296" s="23"/>
      <c r="GX296" s="23"/>
      <c r="GY296" s="23"/>
    </row>
    <row r="297" spans="1:207" s="23" customFormat="1" ht="35.1" customHeight="1">
      <c r="A297" s="128" t="s">
        <v>1420</v>
      </c>
      <c r="B297" s="122" t="s">
        <v>197</v>
      </c>
      <c r="C297" s="92" t="s">
        <v>232</v>
      </c>
      <c r="D297" s="107" t="s">
        <v>21</v>
      </c>
      <c r="E297" s="92" t="s">
        <v>20</v>
      </c>
      <c r="F297" s="95">
        <v>2</v>
      </c>
      <c r="G297" s="95">
        <v>1</v>
      </c>
      <c r="H297" s="94">
        <v>793.1</v>
      </c>
      <c r="I297" s="94">
        <v>383.7</v>
      </c>
      <c r="J297" s="94">
        <v>383.7</v>
      </c>
      <c r="K297" s="106">
        <f>SUM(L297:O297)</f>
        <v>5061145</v>
      </c>
      <c r="L297" s="112">
        <v>0</v>
      </c>
      <c r="M297" s="112">
        <v>0</v>
      </c>
      <c r="N297" s="112">
        <v>0</v>
      </c>
      <c r="O297" s="108">
        <v>5061145</v>
      </c>
      <c r="P297" s="114">
        <f>K297/H297</f>
        <v>6381.4714411801788</v>
      </c>
      <c r="Q297" s="106">
        <v>9673</v>
      </c>
      <c r="R297" s="98" t="s">
        <v>42</v>
      </c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5"/>
      <c r="AD297" s="25"/>
      <c r="AE297" s="25"/>
      <c r="AF297" s="25"/>
      <c r="AG297" s="25"/>
      <c r="AH297" s="25"/>
      <c r="AI297" s="25"/>
      <c r="AJ297" s="25"/>
      <c r="AK297" s="25"/>
      <c r="AL297" s="25"/>
      <c r="AM297" s="25"/>
      <c r="AN297" s="25"/>
      <c r="AO297" s="25"/>
      <c r="AP297" s="25"/>
      <c r="AQ297" s="25"/>
      <c r="AR297" s="25"/>
      <c r="AS297" s="25"/>
      <c r="AT297" s="25"/>
      <c r="AU297" s="25"/>
      <c r="AV297" s="25"/>
      <c r="AW297" s="25"/>
      <c r="AX297" s="25"/>
      <c r="AY297" s="25"/>
      <c r="AZ297" s="25"/>
      <c r="BA297" s="25"/>
      <c r="BB297" s="25"/>
      <c r="BC297" s="25"/>
      <c r="BD297" s="25"/>
      <c r="BE297" s="25"/>
      <c r="BF297" s="25"/>
      <c r="BG297" s="25"/>
      <c r="BH297" s="25"/>
      <c r="BI297" s="25"/>
      <c r="BJ297" s="25"/>
      <c r="BK297" s="25"/>
      <c r="BL297" s="25"/>
      <c r="BM297" s="25"/>
      <c r="BN297" s="25"/>
      <c r="BO297" s="25"/>
      <c r="BP297" s="25"/>
      <c r="BQ297" s="25"/>
      <c r="BR297" s="25"/>
      <c r="BS297" s="25"/>
      <c r="BT297" s="25"/>
      <c r="BU297" s="25"/>
      <c r="BV297" s="25"/>
      <c r="BW297" s="25"/>
      <c r="BX297" s="25"/>
      <c r="BY297" s="25"/>
      <c r="BZ297" s="25"/>
      <c r="CA297" s="25"/>
      <c r="CB297" s="25"/>
      <c r="CC297" s="25"/>
      <c r="CD297" s="25"/>
      <c r="CE297" s="25"/>
      <c r="CF297" s="25"/>
      <c r="CG297" s="25"/>
      <c r="CH297" s="25"/>
      <c r="CI297" s="25"/>
      <c r="CJ297" s="25"/>
      <c r="CK297" s="25"/>
      <c r="CL297" s="25"/>
      <c r="CM297" s="25"/>
      <c r="CN297" s="25"/>
      <c r="CO297" s="25"/>
      <c r="CP297" s="25"/>
      <c r="CQ297" s="25"/>
      <c r="CR297" s="25"/>
      <c r="CS297" s="25"/>
      <c r="CT297" s="25"/>
      <c r="CU297" s="25"/>
      <c r="CV297" s="25"/>
      <c r="CW297" s="25"/>
      <c r="CX297" s="25"/>
      <c r="CY297" s="25"/>
      <c r="CZ297" s="25"/>
      <c r="DA297" s="25"/>
      <c r="DB297" s="25"/>
      <c r="DC297" s="25"/>
      <c r="DD297" s="25"/>
      <c r="DE297" s="25"/>
      <c r="DF297" s="25"/>
      <c r="DG297" s="25"/>
      <c r="DH297" s="25"/>
      <c r="DI297" s="25"/>
      <c r="DJ297" s="25"/>
      <c r="DK297" s="25"/>
      <c r="DL297" s="25"/>
      <c r="DM297" s="25"/>
      <c r="DN297" s="25"/>
      <c r="DO297" s="25"/>
      <c r="DP297" s="25"/>
      <c r="DQ297" s="25"/>
      <c r="DR297" s="25"/>
      <c r="DS297" s="25"/>
      <c r="DT297" s="25"/>
      <c r="DU297" s="25"/>
      <c r="DV297" s="25"/>
      <c r="DW297" s="25"/>
      <c r="DX297" s="25"/>
      <c r="DY297" s="25"/>
      <c r="DZ297" s="25"/>
      <c r="EA297" s="25"/>
      <c r="EB297" s="25"/>
      <c r="EC297" s="25"/>
      <c r="ED297" s="25"/>
      <c r="EE297" s="25"/>
      <c r="EF297" s="25"/>
      <c r="EG297" s="25"/>
      <c r="EH297" s="25"/>
      <c r="EI297" s="25"/>
      <c r="EJ297" s="25"/>
      <c r="EK297" s="25"/>
      <c r="EL297" s="25"/>
      <c r="EM297" s="25"/>
      <c r="EN297" s="25"/>
      <c r="EO297" s="25"/>
      <c r="EP297" s="25"/>
      <c r="EQ297" s="25"/>
      <c r="ER297" s="25"/>
      <c r="ES297" s="25"/>
      <c r="ET297" s="25"/>
      <c r="EU297" s="25"/>
      <c r="EV297" s="25"/>
      <c r="EW297" s="25"/>
      <c r="EX297" s="25"/>
      <c r="EY297" s="25"/>
      <c r="EZ297" s="25"/>
      <c r="FA297" s="25"/>
      <c r="FB297" s="25"/>
      <c r="FC297" s="25"/>
      <c r="FD297" s="25"/>
      <c r="FE297" s="25"/>
      <c r="FF297" s="25"/>
      <c r="FG297" s="25"/>
      <c r="FH297" s="25"/>
      <c r="FI297" s="25"/>
      <c r="FJ297" s="25"/>
      <c r="FK297" s="25"/>
      <c r="FL297" s="25"/>
      <c r="FM297" s="25"/>
      <c r="FN297" s="25"/>
      <c r="FO297" s="25"/>
      <c r="FP297" s="25"/>
      <c r="FQ297" s="25"/>
      <c r="FR297" s="25"/>
      <c r="FS297" s="25"/>
      <c r="FT297" s="25"/>
      <c r="FU297" s="25"/>
      <c r="FV297" s="25"/>
      <c r="FW297" s="25"/>
      <c r="FX297" s="25"/>
      <c r="FY297" s="25"/>
      <c r="FZ297" s="25"/>
      <c r="GA297" s="25"/>
      <c r="GB297" s="25"/>
      <c r="GC297" s="25"/>
      <c r="GD297" s="25"/>
      <c r="GE297" s="25"/>
      <c r="GF297" s="25"/>
      <c r="GG297" s="25"/>
      <c r="GH297" s="25"/>
      <c r="GI297" s="25"/>
      <c r="GJ297" s="25"/>
      <c r="GK297" s="25"/>
      <c r="GL297" s="25"/>
      <c r="GM297" s="25"/>
      <c r="GN297" s="25"/>
      <c r="GO297" s="25"/>
      <c r="GP297" s="25"/>
      <c r="GQ297" s="25"/>
      <c r="GR297" s="25"/>
      <c r="GS297" s="25"/>
      <c r="GT297" s="25"/>
      <c r="GU297" s="25"/>
      <c r="GV297" s="25"/>
      <c r="GW297" s="25"/>
      <c r="GX297" s="25"/>
      <c r="GY297" s="25"/>
    </row>
    <row r="298" spans="1:207" s="92" customFormat="1" ht="24.95" customHeight="1">
      <c r="A298" s="128" t="s">
        <v>1421</v>
      </c>
      <c r="B298" s="122" t="s">
        <v>201</v>
      </c>
      <c r="C298" s="92">
        <v>1917</v>
      </c>
      <c r="D298" s="107" t="s">
        <v>21</v>
      </c>
      <c r="E298" s="92" t="s">
        <v>20</v>
      </c>
      <c r="F298" s="95">
        <v>2</v>
      </c>
      <c r="G298" s="95">
        <v>1</v>
      </c>
      <c r="H298" s="94">
        <v>366.8</v>
      </c>
      <c r="I298" s="94">
        <v>132.19999999999999</v>
      </c>
      <c r="J298" s="94">
        <v>89.2</v>
      </c>
      <c r="K298" s="106">
        <f t="shared" si="63"/>
        <v>2052320</v>
      </c>
      <c r="L298" s="112">
        <v>0</v>
      </c>
      <c r="M298" s="112">
        <v>0</v>
      </c>
      <c r="N298" s="112">
        <v>0</v>
      </c>
      <c r="O298" s="112">
        <v>2052320</v>
      </c>
      <c r="P298" s="114">
        <f t="shared" si="62"/>
        <v>5595.201744820065</v>
      </c>
      <c r="Q298" s="106">
        <v>9673</v>
      </c>
      <c r="R298" s="98" t="s">
        <v>42</v>
      </c>
      <c r="S298" s="87"/>
      <c r="T298" s="87"/>
      <c r="U298" s="87"/>
    </row>
    <row r="299" spans="1:207" s="92" customFormat="1" ht="24.95" customHeight="1">
      <c r="A299" s="128" t="s">
        <v>1422</v>
      </c>
      <c r="B299" s="123" t="s">
        <v>202</v>
      </c>
      <c r="C299" s="92">
        <v>1959</v>
      </c>
      <c r="D299" s="107" t="s">
        <v>21</v>
      </c>
      <c r="E299" s="92" t="s">
        <v>20</v>
      </c>
      <c r="F299" s="95">
        <v>2</v>
      </c>
      <c r="G299" s="95">
        <v>2</v>
      </c>
      <c r="H299" s="108">
        <v>1224.5</v>
      </c>
      <c r="I299" s="108">
        <v>694</v>
      </c>
      <c r="J299" s="108">
        <v>694</v>
      </c>
      <c r="K299" s="106">
        <f t="shared" si="63"/>
        <v>5364165</v>
      </c>
      <c r="L299" s="112">
        <v>0</v>
      </c>
      <c r="M299" s="112">
        <v>0</v>
      </c>
      <c r="N299" s="112">
        <v>0</v>
      </c>
      <c r="O299" s="112">
        <v>5364165</v>
      </c>
      <c r="P299" s="114">
        <f t="shared" si="62"/>
        <v>4380.6982441812988</v>
      </c>
      <c r="Q299" s="106">
        <v>9673</v>
      </c>
      <c r="R299" s="98" t="s">
        <v>42</v>
      </c>
      <c r="S299" s="17"/>
      <c r="T299" s="17"/>
      <c r="U299" s="87"/>
    </row>
    <row r="300" spans="1:207" s="25" customFormat="1" ht="35.1" customHeight="1">
      <c r="A300" s="128" t="s">
        <v>1423</v>
      </c>
      <c r="B300" s="123" t="s">
        <v>203</v>
      </c>
      <c r="C300" s="92" t="s">
        <v>232</v>
      </c>
      <c r="D300" s="107" t="s">
        <v>21</v>
      </c>
      <c r="E300" s="92" t="s">
        <v>20</v>
      </c>
      <c r="F300" s="95">
        <v>2</v>
      </c>
      <c r="G300" s="95">
        <v>1</v>
      </c>
      <c r="H300" s="108">
        <v>352</v>
      </c>
      <c r="I300" s="108">
        <v>268.2</v>
      </c>
      <c r="J300" s="94">
        <v>238.2</v>
      </c>
      <c r="K300" s="106">
        <f t="shared" si="63"/>
        <v>3449223.81</v>
      </c>
      <c r="L300" s="112">
        <v>0</v>
      </c>
      <c r="M300" s="112">
        <v>0</v>
      </c>
      <c r="N300" s="112">
        <v>0</v>
      </c>
      <c r="O300" s="112">
        <v>3449223.81</v>
      </c>
      <c r="P300" s="114">
        <f t="shared" si="62"/>
        <v>9798.9312784090907</v>
      </c>
      <c r="Q300" s="106">
        <v>9673</v>
      </c>
      <c r="R300" s="98" t="s">
        <v>42</v>
      </c>
      <c r="S300" s="17"/>
      <c r="T300" s="17"/>
      <c r="U300" s="87"/>
      <c r="V300" s="92"/>
      <c r="W300" s="92"/>
      <c r="X300" s="92"/>
      <c r="Y300" s="92"/>
      <c r="Z300" s="92"/>
      <c r="AA300" s="92"/>
      <c r="AB300" s="92"/>
      <c r="AC300" s="92"/>
      <c r="AD300" s="92"/>
      <c r="AE300" s="92"/>
      <c r="AF300" s="92"/>
      <c r="AG300" s="92"/>
      <c r="AH300" s="92"/>
      <c r="AI300" s="92"/>
      <c r="AJ300" s="92"/>
      <c r="AK300" s="92"/>
      <c r="AL300" s="92"/>
      <c r="AM300" s="92"/>
      <c r="AN300" s="92"/>
      <c r="AO300" s="92"/>
      <c r="AP300" s="92"/>
      <c r="AQ300" s="92"/>
      <c r="AR300" s="92"/>
      <c r="AS300" s="92"/>
      <c r="AT300" s="92"/>
      <c r="AU300" s="92"/>
      <c r="AV300" s="92"/>
      <c r="AW300" s="92"/>
      <c r="AX300" s="92"/>
      <c r="AY300" s="92"/>
      <c r="AZ300" s="92"/>
      <c r="BA300" s="92"/>
      <c r="BB300" s="92"/>
      <c r="BC300" s="92"/>
      <c r="BD300" s="92"/>
      <c r="BE300" s="92"/>
      <c r="BF300" s="92"/>
      <c r="BG300" s="92"/>
      <c r="BH300" s="92"/>
      <c r="BI300" s="92"/>
      <c r="BJ300" s="92"/>
      <c r="BK300" s="92"/>
      <c r="BL300" s="92"/>
      <c r="BM300" s="92"/>
      <c r="BN300" s="92"/>
      <c r="BO300" s="92"/>
      <c r="BP300" s="92"/>
      <c r="BQ300" s="92"/>
      <c r="BR300" s="92"/>
      <c r="BS300" s="92"/>
      <c r="BT300" s="92"/>
      <c r="BU300" s="92"/>
      <c r="BV300" s="92"/>
      <c r="BW300" s="92"/>
      <c r="BX300" s="92"/>
      <c r="BY300" s="92"/>
      <c r="BZ300" s="92"/>
      <c r="CA300" s="92"/>
      <c r="CB300" s="92"/>
      <c r="CC300" s="92"/>
      <c r="CD300" s="92"/>
      <c r="CE300" s="92"/>
      <c r="CF300" s="92"/>
      <c r="CG300" s="92"/>
      <c r="CH300" s="92"/>
      <c r="CI300" s="92"/>
      <c r="CJ300" s="92"/>
      <c r="CK300" s="92"/>
      <c r="CL300" s="92"/>
      <c r="CM300" s="92"/>
      <c r="CN300" s="92"/>
      <c r="CO300" s="92"/>
      <c r="CP300" s="92"/>
      <c r="CQ300" s="92"/>
      <c r="CR300" s="92"/>
      <c r="CS300" s="92"/>
      <c r="CT300" s="92"/>
      <c r="CU300" s="92"/>
      <c r="CV300" s="92"/>
      <c r="CW300" s="92"/>
      <c r="CX300" s="92"/>
      <c r="CY300" s="92"/>
      <c r="CZ300" s="92"/>
      <c r="DA300" s="92"/>
      <c r="DB300" s="92"/>
      <c r="DC300" s="92"/>
      <c r="DD300" s="92"/>
      <c r="DE300" s="92"/>
      <c r="DF300" s="92"/>
      <c r="DG300" s="92"/>
      <c r="DH300" s="92"/>
      <c r="DI300" s="92"/>
      <c r="DJ300" s="92"/>
      <c r="DK300" s="92"/>
      <c r="DL300" s="92"/>
      <c r="DM300" s="92"/>
      <c r="DN300" s="92"/>
      <c r="DO300" s="92"/>
      <c r="DP300" s="92"/>
      <c r="DQ300" s="92"/>
      <c r="DR300" s="92"/>
      <c r="DS300" s="92"/>
      <c r="DT300" s="92"/>
      <c r="DU300" s="92"/>
      <c r="DV300" s="92"/>
      <c r="DW300" s="92"/>
      <c r="DX300" s="92"/>
      <c r="DY300" s="92"/>
      <c r="DZ300" s="92"/>
      <c r="EA300" s="92"/>
      <c r="EB300" s="92"/>
      <c r="EC300" s="92"/>
      <c r="ED300" s="92"/>
      <c r="EE300" s="92"/>
      <c r="EF300" s="92"/>
      <c r="EG300" s="92"/>
      <c r="EH300" s="92"/>
      <c r="EI300" s="92"/>
      <c r="EJ300" s="92"/>
      <c r="EK300" s="92"/>
      <c r="EL300" s="92"/>
      <c r="EM300" s="92"/>
      <c r="EN300" s="92"/>
      <c r="EO300" s="92"/>
      <c r="EP300" s="92"/>
      <c r="EQ300" s="92"/>
      <c r="ER300" s="92"/>
      <c r="ES300" s="92"/>
      <c r="ET300" s="92"/>
      <c r="EU300" s="92"/>
      <c r="EV300" s="92"/>
      <c r="EW300" s="92"/>
      <c r="EX300" s="92"/>
      <c r="EY300" s="92"/>
      <c r="EZ300" s="92"/>
      <c r="FA300" s="92"/>
      <c r="FB300" s="92"/>
      <c r="FC300" s="92"/>
      <c r="FD300" s="92"/>
      <c r="FE300" s="92"/>
      <c r="FF300" s="92"/>
      <c r="FG300" s="92"/>
      <c r="FH300" s="92"/>
      <c r="FI300" s="92"/>
      <c r="FJ300" s="92"/>
      <c r="FK300" s="92"/>
      <c r="FL300" s="92"/>
      <c r="FM300" s="92"/>
      <c r="FN300" s="92"/>
      <c r="FO300" s="92"/>
      <c r="FP300" s="92"/>
      <c r="FQ300" s="92"/>
      <c r="FR300" s="92"/>
      <c r="FS300" s="92"/>
      <c r="FT300" s="92"/>
      <c r="FU300" s="92"/>
      <c r="FV300" s="92"/>
      <c r="FW300" s="92"/>
      <c r="FX300" s="92"/>
      <c r="FY300" s="92"/>
      <c r="FZ300" s="92"/>
      <c r="GA300" s="92"/>
      <c r="GB300" s="92"/>
      <c r="GC300" s="92"/>
      <c r="GD300" s="92"/>
      <c r="GE300" s="92"/>
      <c r="GF300" s="92"/>
      <c r="GG300" s="92"/>
      <c r="GH300" s="92"/>
      <c r="GI300" s="92"/>
      <c r="GJ300" s="92"/>
      <c r="GK300" s="92"/>
      <c r="GL300" s="92"/>
      <c r="GM300" s="92"/>
      <c r="GN300" s="92"/>
      <c r="GO300" s="92"/>
      <c r="GP300" s="92"/>
      <c r="GQ300" s="92"/>
      <c r="GR300" s="92"/>
      <c r="GS300" s="92"/>
      <c r="GT300" s="92"/>
      <c r="GU300" s="92"/>
      <c r="GV300" s="92"/>
      <c r="GW300" s="92"/>
      <c r="GX300" s="92"/>
      <c r="GY300" s="92"/>
    </row>
    <row r="301" spans="1:207" s="26" customFormat="1" ht="27" customHeight="1">
      <c r="A301" s="128" t="s">
        <v>1424</v>
      </c>
      <c r="B301" s="122" t="s">
        <v>204</v>
      </c>
      <c r="C301" s="92">
        <v>1960</v>
      </c>
      <c r="D301" s="107" t="s">
        <v>21</v>
      </c>
      <c r="E301" s="92" t="s">
        <v>20</v>
      </c>
      <c r="F301" s="95">
        <v>3</v>
      </c>
      <c r="G301" s="95">
        <v>1</v>
      </c>
      <c r="H301" s="94">
        <v>922.2</v>
      </c>
      <c r="I301" s="94">
        <v>235.6</v>
      </c>
      <c r="J301" s="94">
        <v>164.8</v>
      </c>
      <c r="K301" s="106">
        <f t="shared" si="63"/>
        <v>5666190</v>
      </c>
      <c r="L301" s="112">
        <v>0</v>
      </c>
      <c r="M301" s="112">
        <v>0</v>
      </c>
      <c r="N301" s="112">
        <v>0</v>
      </c>
      <c r="O301" s="94">
        <v>5666190</v>
      </c>
      <c r="P301" s="114">
        <f t="shared" si="62"/>
        <v>6144.209499024073</v>
      </c>
      <c r="Q301" s="106">
        <v>9673</v>
      </c>
      <c r="R301" s="103" t="s">
        <v>43</v>
      </c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5"/>
      <c r="AD301" s="25"/>
      <c r="AE301" s="25"/>
      <c r="AF301" s="25"/>
      <c r="AG301" s="25"/>
      <c r="AH301" s="25"/>
      <c r="AI301" s="25"/>
      <c r="AJ301" s="25"/>
      <c r="AK301" s="25"/>
      <c r="AL301" s="25"/>
      <c r="AM301" s="25"/>
      <c r="AN301" s="25"/>
      <c r="AO301" s="25"/>
      <c r="AP301" s="25"/>
      <c r="AQ301" s="25"/>
      <c r="AR301" s="25"/>
      <c r="AS301" s="25"/>
      <c r="AT301" s="25"/>
      <c r="AU301" s="25"/>
      <c r="AV301" s="25"/>
      <c r="AW301" s="25"/>
      <c r="AX301" s="25"/>
      <c r="AY301" s="25"/>
      <c r="AZ301" s="25"/>
      <c r="BA301" s="25"/>
      <c r="BB301" s="25"/>
      <c r="BC301" s="25"/>
      <c r="BD301" s="25"/>
      <c r="BE301" s="25"/>
      <c r="BF301" s="25"/>
      <c r="BG301" s="25"/>
      <c r="BH301" s="25"/>
      <c r="BI301" s="25"/>
      <c r="BJ301" s="25"/>
      <c r="BK301" s="25"/>
      <c r="BL301" s="25"/>
      <c r="BM301" s="25"/>
      <c r="BN301" s="25"/>
      <c r="BO301" s="25"/>
      <c r="BP301" s="25"/>
      <c r="BQ301" s="25"/>
      <c r="BR301" s="25"/>
      <c r="BS301" s="25"/>
      <c r="BT301" s="25"/>
      <c r="BU301" s="25"/>
      <c r="BV301" s="25"/>
      <c r="BW301" s="25"/>
      <c r="BX301" s="25"/>
      <c r="BY301" s="25"/>
      <c r="BZ301" s="25"/>
      <c r="CA301" s="25"/>
      <c r="CB301" s="25"/>
      <c r="CC301" s="25"/>
      <c r="CD301" s="25"/>
      <c r="CE301" s="25"/>
      <c r="CF301" s="25"/>
      <c r="CG301" s="25"/>
      <c r="CH301" s="25"/>
      <c r="CI301" s="25"/>
      <c r="CJ301" s="25"/>
      <c r="CK301" s="25"/>
      <c r="CL301" s="25"/>
      <c r="CM301" s="25"/>
      <c r="CN301" s="25"/>
      <c r="CO301" s="25"/>
      <c r="CP301" s="25"/>
      <c r="CQ301" s="25"/>
      <c r="CR301" s="25"/>
      <c r="CS301" s="25"/>
      <c r="CT301" s="25"/>
      <c r="CU301" s="25"/>
      <c r="CV301" s="25"/>
      <c r="CW301" s="25"/>
      <c r="CX301" s="25"/>
      <c r="CY301" s="25"/>
      <c r="CZ301" s="25"/>
      <c r="DA301" s="25"/>
      <c r="DB301" s="25"/>
      <c r="DC301" s="25"/>
      <c r="DD301" s="25"/>
      <c r="DE301" s="25"/>
      <c r="DF301" s="25"/>
      <c r="DG301" s="25"/>
      <c r="DH301" s="25"/>
      <c r="DI301" s="25"/>
      <c r="DJ301" s="25"/>
      <c r="DK301" s="25"/>
      <c r="DL301" s="25"/>
      <c r="DM301" s="25"/>
      <c r="DN301" s="25"/>
      <c r="DO301" s="25"/>
      <c r="DP301" s="25"/>
      <c r="DQ301" s="25"/>
      <c r="DR301" s="25"/>
      <c r="DS301" s="25"/>
      <c r="DT301" s="25"/>
      <c r="DU301" s="25"/>
      <c r="DV301" s="25"/>
      <c r="DW301" s="25"/>
      <c r="DX301" s="25"/>
      <c r="DY301" s="25"/>
      <c r="DZ301" s="25"/>
      <c r="EA301" s="25"/>
      <c r="EB301" s="25"/>
      <c r="EC301" s="25"/>
      <c r="ED301" s="25"/>
      <c r="EE301" s="25"/>
      <c r="EF301" s="25"/>
      <c r="EG301" s="25"/>
      <c r="EH301" s="25"/>
      <c r="EI301" s="25"/>
      <c r="EJ301" s="25"/>
      <c r="EK301" s="25"/>
      <c r="EL301" s="25"/>
      <c r="EM301" s="25"/>
      <c r="EN301" s="25"/>
      <c r="EO301" s="25"/>
      <c r="EP301" s="25"/>
      <c r="EQ301" s="25"/>
      <c r="ER301" s="25"/>
      <c r="ES301" s="25"/>
      <c r="ET301" s="25"/>
      <c r="EU301" s="25"/>
      <c r="EV301" s="25"/>
      <c r="EW301" s="25"/>
      <c r="EX301" s="25"/>
      <c r="EY301" s="25"/>
      <c r="EZ301" s="25"/>
      <c r="FA301" s="25"/>
      <c r="FB301" s="25"/>
      <c r="FC301" s="25"/>
      <c r="FD301" s="25"/>
      <c r="FE301" s="25"/>
      <c r="FF301" s="25"/>
      <c r="FG301" s="25"/>
      <c r="FH301" s="25"/>
      <c r="FI301" s="25"/>
      <c r="FJ301" s="25"/>
      <c r="FK301" s="25"/>
      <c r="FL301" s="25"/>
      <c r="FM301" s="25"/>
      <c r="FN301" s="25"/>
      <c r="FO301" s="25"/>
      <c r="FP301" s="25"/>
      <c r="FQ301" s="25"/>
      <c r="FR301" s="25"/>
      <c r="FS301" s="25"/>
      <c r="FT301" s="25"/>
      <c r="FU301" s="25"/>
      <c r="FV301" s="25"/>
      <c r="FW301" s="25"/>
      <c r="FX301" s="25"/>
      <c r="FY301" s="25"/>
      <c r="FZ301" s="25"/>
      <c r="GA301" s="25"/>
      <c r="GB301" s="25"/>
      <c r="GC301" s="25"/>
      <c r="GD301" s="25"/>
      <c r="GE301" s="25"/>
      <c r="GF301" s="25"/>
      <c r="GG301" s="25"/>
      <c r="GH301" s="25"/>
      <c r="GI301" s="25"/>
      <c r="GJ301" s="25"/>
      <c r="GK301" s="25"/>
      <c r="GL301" s="25"/>
      <c r="GM301" s="25"/>
      <c r="GN301" s="25"/>
      <c r="GO301" s="25"/>
      <c r="GP301" s="25"/>
      <c r="GQ301" s="25"/>
      <c r="GR301" s="25"/>
      <c r="GS301" s="25"/>
      <c r="GT301" s="25"/>
      <c r="GU301" s="25"/>
      <c r="GV301" s="25"/>
      <c r="GW301" s="25"/>
      <c r="GX301" s="25"/>
      <c r="GY301" s="25"/>
    </row>
    <row r="302" spans="1:207" s="26" customFormat="1" ht="27" customHeight="1">
      <c r="A302" s="128" t="s">
        <v>1425</v>
      </c>
      <c r="B302" s="122" t="s">
        <v>205</v>
      </c>
      <c r="C302" s="92">
        <v>1952</v>
      </c>
      <c r="D302" s="107" t="s">
        <v>21</v>
      </c>
      <c r="E302" s="92" t="s">
        <v>20</v>
      </c>
      <c r="F302" s="95">
        <v>2</v>
      </c>
      <c r="G302" s="95">
        <v>2</v>
      </c>
      <c r="H302" s="94">
        <v>1484.4</v>
      </c>
      <c r="I302" s="94">
        <v>567.4</v>
      </c>
      <c r="J302" s="94">
        <v>567.4</v>
      </c>
      <c r="K302" s="106">
        <f t="shared" si="63"/>
        <v>6601640</v>
      </c>
      <c r="L302" s="112">
        <v>0</v>
      </c>
      <c r="M302" s="112">
        <v>0</v>
      </c>
      <c r="N302" s="112">
        <v>0</v>
      </c>
      <c r="O302" s="108">
        <v>6601640</v>
      </c>
      <c r="P302" s="114">
        <f t="shared" si="62"/>
        <v>4447.3457289140388</v>
      </c>
      <c r="Q302" s="106">
        <v>9673</v>
      </c>
      <c r="R302" s="103" t="s">
        <v>43</v>
      </c>
      <c r="S302" s="25"/>
      <c r="T302" s="25"/>
      <c r="U302" s="25"/>
    </row>
    <row r="303" spans="1:207" s="26" customFormat="1" ht="27" customHeight="1">
      <c r="A303" s="128" t="s">
        <v>1426</v>
      </c>
      <c r="B303" s="122" t="s">
        <v>206</v>
      </c>
      <c r="C303" s="92">
        <v>1949</v>
      </c>
      <c r="D303" s="107" t="s">
        <v>21</v>
      </c>
      <c r="E303" s="92" t="s">
        <v>20</v>
      </c>
      <c r="F303" s="95">
        <v>2</v>
      </c>
      <c r="G303" s="95">
        <v>1</v>
      </c>
      <c r="H303" s="94">
        <v>1238</v>
      </c>
      <c r="I303" s="94">
        <v>216.6</v>
      </c>
      <c r="J303" s="94">
        <v>216.6</v>
      </c>
      <c r="K303" s="106">
        <f t="shared" si="63"/>
        <v>6106100</v>
      </c>
      <c r="L303" s="112">
        <v>0</v>
      </c>
      <c r="M303" s="112">
        <v>0</v>
      </c>
      <c r="N303" s="112">
        <v>0</v>
      </c>
      <c r="O303" s="121">
        <v>6106100</v>
      </c>
      <c r="P303" s="114">
        <f t="shared" si="62"/>
        <v>4932.2294022617125</v>
      </c>
      <c r="Q303" s="106">
        <v>9673</v>
      </c>
      <c r="R303" s="103" t="s">
        <v>43</v>
      </c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5"/>
      <c r="AD303" s="25"/>
      <c r="AE303" s="25"/>
      <c r="AF303" s="25"/>
      <c r="AG303" s="25"/>
      <c r="AH303" s="25"/>
      <c r="AI303" s="25"/>
      <c r="AJ303" s="25"/>
      <c r="AK303" s="25"/>
      <c r="AL303" s="25"/>
      <c r="AM303" s="25"/>
      <c r="AN303" s="25"/>
      <c r="AO303" s="25"/>
      <c r="AP303" s="25"/>
      <c r="AQ303" s="25"/>
      <c r="AR303" s="25"/>
      <c r="AS303" s="25"/>
      <c r="AT303" s="25"/>
      <c r="AU303" s="25"/>
      <c r="AV303" s="25"/>
      <c r="AW303" s="25"/>
      <c r="AX303" s="25"/>
      <c r="AY303" s="25"/>
      <c r="AZ303" s="25"/>
      <c r="BA303" s="25"/>
      <c r="BB303" s="25"/>
      <c r="BC303" s="25"/>
      <c r="BD303" s="25"/>
      <c r="BE303" s="25"/>
      <c r="BF303" s="25"/>
      <c r="BG303" s="25"/>
      <c r="BH303" s="25"/>
      <c r="BI303" s="25"/>
      <c r="BJ303" s="25"/>
      <c r="BK303" s="25"/>
      <c r="BL303" s="25"/>
      <c r="BM303" s="25"/>
      <c r="BN303" s="25"/>
      <c r="BO303" s="25"/>
      <c r="BP303" s="25"/>
      <c r="BQ303" s="25"/>
      <c r="BR303" s="25"/>
      <c r="BS303" s="25"/>
      <c r="BT303" s="25"/>
      <c r="BU303" s="25"/>
      <c r="BV303" s="25"/>
      <c r="BW303" s="25"/>
      <c r="BX303" s="25"/>
      <c r="BY303" s="25"/>
      <c r="BZ303" s="25"/>
      <c r="CA303" s="25"/>
      <c r="CB303" s="25"/>
      <c r="CC303" s="25"/>
      <c r="CD303" s="25"/>
      <c r="CE303" s="25"/>
      <c r="CF303" s="25"/>
      <c r="CG303" s="25"/>
      <c r="CH303" s="25"/>
      <c r="CI303" s="25"/>
      <c r="CJ303" s="25"/>
      <c r="CK303" s="25"/>
      <c r="CL303" s="25"/>
      <c r="CM303" s="25"/>
      <c r="CN303" s="25"/>
      <c r="CO303" s="25"/>
      <c r="CP303" s="25"/>
      <c r="CQ303" s="25"/>
      <c r="CR303" s="25"/>
      <c r="CS303" s="25"/>
      <c r="CT303" s="25"/>
      <c r="CU303" s="25"/>
      <c r="CV303" s="25"/>
      <c r="CW303" s="25"/>
      <c r="CX303" s="25"/>
      <c r="CY303" s="25"/>
      <c r="CZ303" s="25"/>
      <c r="DA303" s="25"/>
      <c r="DB303" s="25"/>
      <c r="DC303" s="25"/>
      <c r="DD303" s="25"/>
      <c r="DE303" s="25"/>
      <c r="DF303" s="25"/>
      <c r="DG303" s="25"/>
      <c r="DH303" s="25"/>
      <c r="DI303" s="25"/>
      <c r="DJ303" s="25"/>
      <c r="DK303" s="25"/>
      <c r="DL303" s="25"/>
      <c r="DM303" s="25"/>
      <c r="DN303" s="25"/>
      <c r="DO303" s="25"/>
      <c r="DP303" s="25"/>
      <c r="DQ303" s="25"/>
      <c r="DR303" s="25"/>
      <c r="DS303" s="25"/>
      <c r="DT303" s="25"/>
      <c r="DU303" s="25"/>
      <c r="DV303" s="25"/>
      <c r="DW303" s="25"/>
      <c r="DX303" s="25"/>
      <c r="DY303" s="25"/>
      <c r="DZ303" s="25"/>
      <c r="EA303" s="25"/>
      <c r="EB303" s="25"/>
      <c r="EC303" s="25"/>
      <c r="ED303" s="25"/>
      <c r="EE303" s="25"/>
      <c r="EF303" s="25"/>
      <c r="EG303" s="25"/>
      <c r="EH303" s="25"/>
      <c r="EI303" s="25"/>
      <c r="EJ303" s="25"/>
      <c r="EK303" s="25"/>
      <c r="EL303" s="25"/>
      <c r="EM303" s="25"/>
      <c r="EN303" s="25"/>
      <c r="EO303" s="25"/>
      <c r="EP303" s="25"/>
      <c r="EQ303" s="25"/>
      <c r="ER303" s="25"/>
      <c r="ES303" s="25"/>
      <c r="ET303" s="25"/>
      <c r="EU303" s="25"/>
      <c r="EV303" s="25"/>
      <c r="EW303" s="25"/>
      <c r="EX303" s="25"/>
      <c r="EY303" s="25"/>
      <c r="EZ303" s="25"/>
      <c r="FA303" s="25"/>
      <c r="FB303" s="25"/>
      <c r="FC303" s="25"/>
      <c r="FD303" s="25"/>
      <c r="FE303" s="25"/>
      <c r="FF303" s="25"/>
      <c r="FG303" s="25"/>
      <c r="FH303" s="25"/>
      <c r="FI303" s="25"/>
      <c r="FJ303" s="25"/>
      <c r="FK303" s="25"/>
      <c r="FL303" s="25"/>
      <c r="FM303" s="25"/>
      <c r="FN303" s="25"/>
      <c r="FO303" s="25"/>
      <c r="FP303" s="25"/>
      <c r="FQ303" s="25"/>
      <c r="FR303" s="25"/>
      <c r="FS303" s="25"/>
      <c r="FT303" s="25"/>
      <c r="FU303" s="25"/>
      <c r="FV303" s="25"/>
      <c r="FW303" s="25"/>
      <c r="FX303" s="25"/>
      <c r="FY303" s="25"/>
      <c r="FZ303" s="25"/>
      <c r="GA303" s="25"/>
      <c r="GB303" s="25"/>
      <c r="GC303" s="25"/>
      <c r="GD303" s="25"/>
      <c r="GE303" s="25"/>
      <c r="GF303" s="25"/>
      <c r="GG303" s="25"/>
      <c r="GH303" s="25"/>
      <c r="GI303" s="25"/>
      <c r="GJ303" s="25"/>
      <c r="GK303" s="25"/>
      <c r="GL303" s="25"/>
      <c r="GM303" s="25"/>
      <c r="GN303" s="25"/>
      <c r="GO303" s="25"/>
      <c r="GP303" s="25"/>
      <c r="GQ303" s="25"/>
      <c r="GR303" s="25"/>
      <c r="GS303" s="25"/>
      <c r="GT303" s="25"/>
      <c r="GU303" s="25"/>
      <c r="GV303" s="25"/>
      <c r="GW303" s="25"/>
      <c r="GX303" s="25"/>
      <c r="GY303" s="25"/>
    </row>
    <row r="304" spans="1:207" s="25" customFormat="1" ht="27" customHeight="1">
      <c r="A304" s="128" t="s">
        <v>1427</v>
      </c>
      <c r="B304" s="122" t="s">
        <v>207</v>
      </c>
      <c r="C304" s="92">
        <v>1952</v>
      </c>
      <c r="D304" s="107" t="s">
        <v>21</v>
      </c>
      <c r="E304" s="92" t="s">
        <v>20</v>
      </c>
      <c r="F304" s="95">
        <v>2</v>
      </c>
      <c r="G304" s="95">
        <v>1</v>
      </c>
      <c r="H304" s="94">
        <v>1310</v>
      </c>
      <c r="I304" s="94">
        <v>278</v>
      </c>
      <c r="J304" s="94">
        <v>278</v>
      </c>
      <c r="K304" s="106">
        <f t="shared" si="63"/>
        <v>6597900</v>
      </c>
      <c r="L304" s="112">
        <v>0</v>
      </c>
      <c r="M304" s="112">
        <v>0</v>
      </c>
      <c r="N304" s="112">
        <v>0</v>
      </c>
      <c r="O304" s="94">
        <v>6597900</v>
      </c>
      <c r="P304" s="114">
        <f t="shared" si="62"/>
        <v>5036.5648854961828</v>
      </c>
      <c r="Q304" s="106">
        <v>9673</v>
      </c>
      <c r="R304" s="103" t="s">
        <v>43</v>
      </c>
      <c r="T304" s="30"/>
      <c r="U304" s="30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  <c r="AG304" s="26"/>
      <c r="AH304" s="26"/>
      <c r="AI304" s="26"/>
      <c r="AJ304" s="26"/>
      <c r="AK304" s="26"/>
      <c r="AL304" s="26"/>
      <c r="AM304" s="26"/>
      <c r="AN304" s="26"/>
      <c r="AO304" s="26"/>
      <c r="AP304" s="26"/>
      <c r="AQ304" s="26"/>
      <c r="AR304" s="26"/>
      <c r="AS304" s="26"/>
      <c r="AT304" s="26"/>
      <c r="AU304" s="26"/>
      <c r="AV304" s="26"/>
      <c r="AW304" s="26"/>
      <c r="AX304" s="26"/>
      <c r="AY304" s="26"/>
      <c r="AZ304" s="26"/>
      <c r="BA304" s="26"/>
      <c r="BB304" s="26"/>
      <c r="BC304" s="26"/>
      <c r="BD304" s="26"/>
      <c r="BE304" s="26"/>
      <c r="BF304" s="26"/>
      <c r="BG304" s="26"/>
      <c r="BH304" s="26"/>
      <c r="BI304" s="26"/>
      <c r="BJ304" s="26"/>
      <c r="BK304" s="26"/>
      <c r="BL304" s="26"/>
      <c r="BM304" s="26"/>
      <c r="BN304" s="26"/>
      <c r="BO304" s="26"/>
      <c r="BP304" s="26"/>
      <c r="BQ304" s="26"/>
      <c r="BR304" s="26"/>
      <c r="BS304" s="26"/>
      <c r="BT304" s="26"/>
      <c r="BU304" s="26"/>
      <c r="BV304" s="26"/>
      <c r="BW304" s="26"/>
      <c r="BX304" s="26"/>
      <c r="BY304" s="26"/>
      <c r="BZ304" s="26"/>
      <c r="CA304" s="26"/>
      <c r="CB304" s="26"/>
      <c r="CC304" s="26"/>
      <c r="CD304" s="26"/>
      <c r="CE304" s="26"/>
      <c r="CF304" s="26"/>
      <c r="CG304" s="26"/>
      <c r="CH304" s="26"/>
      <c r="CI304" s="26"/>
      <c r="CJ304" s="26"/>
      <c r="CK304" s="26"/>
      <c r="CL304" s="26"/>
      <c r="CM304" s="26"/>
      <c r="CN304" s="26"/>
      <c r="CO304" s="26"/>
      <c r="CP304" s="26"/>
      <c r="CQ304" s="26"/>
      <c r="CR304" s="26"/>
      <c r="CS304" s="26"/>
      <c r="CT304" s="26"/>
      <c r="CU304" s="26"/>
      <c r="CV304" s="26"/>
      <c r="CW304" s="26"/>
      <c r="CX304" s="26"/>
      <c r="CY304" s="26"/>
      <c r="CZ304" s="26"/>
      <c r="DA304" s="26"/>
      <c r="DB304" s="26"/>
      <c r="DC304" s="26"/>
      <c r="DD304" s="26"/>
      <c r="DE304" s="26"/>
      <c r="DF304" s="26"/>
      <c r="DG304" s="26"/>
      <c r="DH304" s="26"/>
      <c r="DI304" s="26"/>
      <c r="DJ304" s="26"/>
      <c r="DK304" s="26"/>
      <c r="DL304" s="26"/>
      <c r="DM304" s="26"/>
      <c r="DN304" s="26"/>
      <c r="DO304" s="26"/>
      <c r="DP304" s="26"/>
      <c r="DQ304" s="26"/>
      <c r="DR304" s="26"/>
      <c r="DS304" s="26"/>
      <c r="DT304" s="26"/>
      <c r="DU304" s="26"/>
      <c r="DV304" s="26"/>
      <c r="DW304" s="26"/>
      <c r="DX304" s="26"/>
      <c r="DY304" s="26"/>
      <c r="DZ304" s="26"/>
      <c r="EA304" s="26"/>
      <c r="EB304" s="26"/>
      <c r="EC304" s="26"/>
      <c r="ED304" s="26"/>
      <c r="EE304" s="26"/>
      <c r="EF304" s="26"/>
      <c r="EG304" s="26"/>
      <c r="EH304" s="26"/>
      <c r="EI304" s="26"/>
      <c r="EJ304" s="26"/>
      <c r="EK304" s="26"/>
      <c r="EL304" s="26"/>
      <c r="EM304" s="26"/>
      <c r="EN304" s="26"/>
      <c r="EO304" s="26"/>
      <c r="EP304" s="26"/>
      <c r="EQ304" s="26"/>
      <c r="ER304" s="26"/>
      <c r="ES304" s="26"/>
      <c r="ET304" s="26"/>
      <c r="EU304" s="26"/>
      <c r="EV304" s="26"/>
      <c r="EW304" s="26"/>
      <c r="EX304" s="26"/>
      <c r="EY304" s="26"/>
      <c r="EZ304" s="26"/>
      <c r="FA304" s="26"/>
      <c r="FB304" s="26"/>
      <c r="FC304" s="26"/>
      <c r="FD304" s="26"/>
      <c r="FE304" s="26"/>
      <c r="FF304" s="26"/>
      <c r="FG304" s="26"/>
      <c r="FH304" s="26"/>
      <c r="FI304" s="26"/>
      <c r="FJ304" s="26"/>
      <c r="FK304" s="26"/>
      <c r="FL304" s="26"/>
      <c r="FM304" s="26"/>
      <c r="FN304" s="26"/>
      <c r="FO304" s="26"/>
      <c r="FP304" s="26"/>
      <c r="FQ304" s="26"/>
      <c r="FR304" s="26"/>
      <c r="FS304" s="26"/>
      <c r="FT304" s="26"/>
      <c r="FU304" s="26"/>
      <c r="FV304" s="26"/>
      <c r="FW304" s="26"/>
      <c r="FX304" s="26"/>
      <c r="FY304" s="26"/>
      <c r="FZ304" s="26"/>
      <c r="GA304" s="26"/>
      <c r="GB304" s="26"/>
      <c r="GC304" s="26"/>
      <c r="GD304" s="26"/>
      <c r="GE304" s="26"/>
      <c r="GF304" s="26"/>
      <c r="GG304" s="26"/>
      <c r="GH304" s="26"/>
      <c r="GI304" s="26"/>
      <c r="GJ304" s="26"/>
      <c r="GK304" s="26"/>
      <c r="GL304" s="26"/>
      <c r="GM304" s="26"/>
      <c r="GN304" s="26"/>
      <c r="GO304" s="26"/>
      <c r="GP304" s="26"/>
      <c r="GQ304" s="26"/>
      <c r="GR304" s="26"/>
      <c r="GS304" s="26"/>
      <c r="GT304" s="26"/>
      <c r="GU304" s="26"/>
      <c r="GV304" s="26"/>
      <c r="GW304" s="26"/>
      <c r="GX304" s="26"/>
      <c r="GY304" s="26"/>
    </row>
    <row r="305" spans="1:207" s="26" customFormat="1" ht="27" customHeight="1">
      <c r="A305" s="128" t="s">
        <v>1428</v>
      </c>
      <c r="B305" s="122" t="s">
        <v>208</v>
      </c>
      <c r="C305" s="92">
        <v>1946</v>
      </c>
      <c r="D305" s="107" t="s">
        <v>21</v>
      </c>
      <c r="E305" s="92" t="s">
        <v>20</v>
      </c>
      <c r="F305" s="95">
        <v>2</v>
      </c>
      <c r="G305" s="95">
        <v>1</v>
      </c>
      <c r="H305" s="94">
        <v>321.7</v>
      </c>
      <c r="I305" s="94">
        <v>165.7</v>
      </c>
      <c r="J305" s="94">
        <v>83.3</v>
      </c>
      <c r="K305" s="106">
        <f t="shared" si="63"/>
        <v>2099245</v>
      </c>
      <c r="L305" s="112">
        <v>0</v>
      </c>
      <c r="M305" s="112">
        <v>0</v>
      </c>
      <c r="N305" s="112">
        <v>0</v>
      </c>
      <c r="O305" s="94">
        <v>2099245</v>
      </c>
      <c r="P305" s="114">
        <f t="shared" si="62"/>
        <v>6525.4740441405038</v>
      </c>
      <c r="Q305" s="106">
        <v>9673</v>
      </c>
      <c r="R305" s="103" t="s">
        <v>43</v>
      </c>
      <c r="S305" s="25"/>
      <c r="T305" s="25"/>
      <c r="U305" s="25"/>
    </row>
    <row r="306" spans="1:207" s="25" customFormat="1" ht="27" customHeight="1">
      <c r="A306" s="128" t="s">
        <v>1429</v>
      </c>
      <c r="B306" s="122" t="s">
        <v>209</v>
      </c>
      <c r="C306" s="92">
        <v>1941</v>
      </c>
      <c r="D306" s="107" t="s">
        <v>21</v>
      </c>
      <c r="E306" s="92" t="s">
        <v>20</v>
      </c>
      <c r="F306" s="95">
        <v>3</v>
      </c>
      <c r="G306" s="95">
        <v>3</v>
      </c>
      <c r="H306" s="94">
        <v>2184.6999999999998</v>
      </c>
      <c r="I306" s="94">
        <v>1080.5999999999999</v>
      </c>
      <c r="J306" s="94">
        <v>862.6</v>
      </c>
      <c r="K306" s="106">
        <f t="shared" si="63"/>
        <v>11319415</v>
      </c>
      <c r="L306" s="112">
        <v>0</v>
      </c>
      <c r="M306" s="112">
        <v>0</v>
      </c>
      <c r="N306" s="112">
        <v>0</v>
      </c>
      <c r="O306" s="94">
        <v>11319415</v>
      </c>
      <c r="P306" s="114">
        <f t="shared" si="62"/>
        <v>5181.2216780335975</v>
      </c>
      <c r="Q306" s="106">
        <v>9673</v>
      </c>
      <c r="R306" s="103" t="s">
        <v>43</v>
      </c>
      <c r="S306" s="30"/>
      <c r="T306" s="30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F306" s="26"/>
      <c r="AG306" s="26"/>
      <c r="AH306" s="26"/>
      <c r="AI306" s="26"/>
      <c r="AJ306" s="26"/>
      <c r="AK306" s="26"/>
      <c r="AL306" s="26"/>
      <c r="AM306" s="26"/>
      <c r="AN306" s="26"/>
      <c r="AO306" s="26"/>
      <c r="AP306" s="26"/>
      <c r="AQ306" s="26"/>
      <c r="AR306" s="26"/>
      <c r="AS306" s="26"/>
      <c r="AT306" s="26"/>
      <c r="AU306" s="26"/>
      <c r="AV306" s="26"/>
      <c r="AW306" s="26"/>
      <c r="AX306" s="26"/>
      <c r="AY306" s="26"/>
      <c r="AZ306" s="26"/>
      <c r="BA306" s="26"/>
      <c r="BB306" s="26"/>
      <c r="BC306" s="26"/>
      <c r="BD306" s="26"/>
      <c r="BE306" s="26"/>
      <c r="BF306" s="26"/>
      <c r="BG306" s="26"/>
      <c r="BH306" s="26"/>
      <c r="BI306" s="26"/>
      <c r="BJ306" s="26"/>
      <c r="BK306" s="26"/>
      <c r="BL306" s="26"/>
      <c r="BM306" s="26"/>
      <c r="BN306" s="26"/>
      <c r="BO306" s="26"/>
      <c r="BP306" s="26"/>
      <c r="BQ306" s="26"/>
      <c r="BR306" s="26"/>
      <c r="BS306" s="26"/>
      <c r="BT306" s="26"/>
      <c r="BU306" s="26"/>
      <c r="BV306" s="26"/>
      <c r="BW306" s="26"/>
      <c r="BX306" s="26"/>
      <c r="BY306" s="26"/>
      <c r="BZ306" s="26"/>
      <c r="CA306" s="26"/>
      <c r="CB306" s="26"/>
      <c r="CC306" s="26"/>
      <c r="CD306" s="26"/>
      <c r="CE306" s="26"/>
      <c r="CF306" s="26"/>
      <c r="CG306" s="26"/>
      <c r="CH306" s="26"/>
      <c r="CI306" s="26"/>
      <c r="CJ306" s="26"/>
      <c r="CK306" s="26"/>
      <c r="CL306" s="26"/>
      <c r="CM306" s="26"/>
      <c r="CN306" s="26"/>
      <c r="CO306" s="26"/>
      <c r="CP306" s="26"/>
      <c r="CQ306" s="26"/>
      <c r="CR306" s="26"/>
      <c r="CS306" s="26"/>
      <c r="CT306" s="26"/>
      <c r="CU306" s="26"/>
      <c r="CV306" s="26"/>
      <c r="CW306" s="26"/>
      <c r="CX306" s="26"/>
      <c r="CY306" s="26"/>
      <c r="CZ306" s="26"/>
      <c r="DA306" s="26"/>
      <c r="DB306" s="26"/>
      <c r="DC306" s="26"/>
      <c r="DD306" s="26"/>
      <c r="DE306" s="26"/>
      <c r="DF306" s="26"/>
      <c r="DG306" s="26"/>
      <c r="DH306" s="26"/>
      <c r="DI306" s="26"/>
      <c r="DJ306" s="26"/>
      <c r="DK306" s="26"/>
      <c r="DL306" s="26"/>
      <c r="DM306" s="26"/>
      <c r="DN306" s="26"/>
      <c r="DO306" s="26"/>
      <c r="DP306" s="26"/>
      <c r="DQ306" s="26"/>
      <c r="DR306" s="26"/>
      <c r="DS306" s="26"/>
      <c r="DT306" s="26"/>
      <c r="DU306" s="26"/>
      <c r="DV306" s="26"/>
      <c r="DW306" s="26"/>
      <c r="DX306" s="26"/>
      <c r="DY306" s="26"/>
      <c r="DZ306" s="26"/>
      <c r="EA306" s="26"/>
      <c r="EB306" s="26"/>
      <c r="EC306" s="26"/>
      <c r="ED306" s="26"/>
      <c r="EE306" s="26"/>
      <c r="EF306" s="26"/>
      <c r="EG306" s="26"/>
      <c r="EH306" s="26"/>
      <c r="EI306" s="26"/>
      <c r="EJ306" s="26"/>
      <c r="EK306" s="26"/>
      <c r="EL306" s="26"/>
      <c r="EM306" s="26"/>
      <c r="EN306" s="26"/>
      <c r="EO306" s="26"/>
      <c r="EP306" s="26"/>
      <c r="EQ306" s="26"/>
      <c r="ER306" s="26"/>
      <c r="ES306" s="26"/>
      <c r="ET306" s="26"/>
      <c r="EU306" s="26"/>
      <c r="EV306" s="26"/>
      <c r="EW306" s="26"/>
      <c r="EX306" s="26"/>
      <c r="EY306" s="26"/>
      <c r="EZ306" s="26"/>
      <c r="FA306" s="26"/>
      <c r="FB306" s="26"/>
      <c r="FC306" s="26"/>
      <c r="FD306" s="26"/>
      <c r="FE306" s="26"/>
      <c r="FF306" s="26"/>
      <c r="FG306" s="26"/>
      <c r="FH306" s="26"/>
      <c r="FI306" s="26"/>
      <c r="FJ306" s="26"/>
      <c r="FK306" s="26"/>
      <c r="FL306" s="26"/>
      <c r="FM306" s="26"/>
      <c r="FN306" s="26"/>
      <c r="FO306" s="26"/>
      <c r="FP306" s="26"/>
      <c r="FQ306" s="26"/>
      <c r="FR306" s="26"/>
      <c r="FS306" s="26"/>
      <c r="FT306" s="26"/>
      <c r="FU306" s="26"/>
      <c r="FV306" s="26"/>
      <c r="FW306" s="26"/>
      <c r="FX306" s="26"/>
      <c r="FY306" s="26"/>
      <c r="FZ306" s="26"/>
      <c r="GA306" s="26"/>
      <c r="GB306" s="26"/>
      <c r="GC306" s="26"/>
      <c r="GD306" s="26"/>
      <c r="GE306" s="26"/>
      <c r="GF306" s="26"/>
      <c r="GG306" s="26"/>
      <c r="GH306" s="26"/>
      <c r="GI306" s="26"/>
      <c r="GJ306" s="26"/>
      <c r="GK306" s="26"/>
      <c r="GL306" s="26"/>
      <c r="GM306" s="26"/>
      <c r="GN306" s="26"/>
      <c r="GO306" s="26"/>
      <c r="GP306" s="26"/>
      <c r="GQ306" s="26"/>
      <c r="GR306" s="26"/>
      <c r="GS306" s="26"/>
      <c r="GT306" s="26"/>
      <c r="GU306" s="26"/>
      <c r="GV306" s="26"/>
      <c r="GW306" s="26"/>
      <c r="GX306" s="26"/>
      <c r="GY306" s="26"/>
    </row>
    <row r="307" spans="1:207" s="26" customFormat="1" ht="27" customHeight="1">
      <c r="A307" s="128" t="s">
        <v>1430</v>
      </c>
      <c r="B307" s="122" t="s">
        <v>210</v>
      </c>
      <c r="C307" s="92">
        <v>1917</v>
      </c>
      <c r="D307" s="107" t="s">
        <v>21</v>
      </c>
      <c r="E307" s="92" t="s">
        <v>20</v>
      </c>
      <c r="F307" s="95">
        <v>2</v>
      </c>
      <c r="G307" s="95">
        <v>1</v>
      </c>
      <c r="H307" s="94">
        <v>972.5</v>
      </c>
      <c r="I307" s="94">
        <v>207.4</v>
      </c>
      <c r="J307" s="94">
        <v>207.4</v>
      </c>
      <c r="K307" s="106">
        <f t="shared" si="63"/>
        <v>7035445</v>
      </c>
      <c r="L307" s="108">
        <v>0</v>
      </c>
      <c r="M307" s="108">
        <v>0</v>
      </c>
      <c r="N307" s="108">
        <v>0</v>
      </c>
      <c r="O307" s="94">
        <v>7035445</v>
      </c>
      <c r="P307" s="114">
        <f t="shared" si="62"/>
        <v>7234.390745501285</v>
      </c>
      <c r="Q307" s="106">
        <v>9673</v>
      </c>
      <c r="R307" s="103" t="s">
        <v>43</v>
      </c>
      <c r="S307" s="25"/>
      <c r="T307" s="25"/>
      <c r="U307" s="25"/>
    </row>
    <row r="308" spans="1:207" s="26" customFormat="1" ht="27" customHeight="1">
      <c r="A308" s="128" t="s">
        <v>1431</v>
      </c>
      <c r="B308" s="122" t="s">
        <v>211</v>
      </c>
      <c r="C308" s="92">
        <v>1993</v>
      </c>
      <c r="D308" s="107" t="s">
        <v>21</v>
      </c>
      <c r="E308" s="92" t="s">
        <v>20</v>
      </c>
      <c r="F308" s="95">
        <v>5</v>
      </c>
      <c r="G308" s="95">
        <v>6</v>
      </c>
      <c r="H308" s="94">
        <v>6017.1</v>
      </c>
      <c r="I308" s="94">
        <v>4243</v>
      </c>
      <c r="J308" s="94">
        <v>4123.3</v>
      </c>
      <c r="K308" s="106">
        <f t="shared" si="63"/>
        <v>200000</v>
      </c>
      <c r="L308" s="108">
        <v>0</v>
      </c>
      <c r="M308" s="108">
        <v>0</v>
      </c>
      <c r="N308" s="108">
        <v>0</v>
      </c>
      <c r="O308" s="94">
        <v>200000</v>
      </c>
      <c r="P308" s="114">
        <f t="shared" si="62"/>
        <v>33.238603313888746</v>
      </c>
      <c r="Q308" s="106">
        <v>9673</v>
      </c>
      <c r="R308" s="103" t="s">
        <v>43</v>
      </c>
      <c r="S308" s="30"/>
      <c r="T308" s="30"/>
      <c r="U308" s="25"/>
    </row>
    <row r="309" spans="1:207" s="26" customFormat="1" ht="27" customHeight="1">
      <c r="A309" s="128" t="s">
        <v>1432</v>
      </c>
      <c r="B309" s="122" t="s">
        <v>212</v>
      </c>
      <c r="C309" s="92">
        <v>1989</v>
      </c>
      <c r="D309" s="107" t="s">
        <v>21</v>
      </c>
      <c r="E309" s="92" t="s">
        <v>20</v>
      </c>
      <c r="F309" s="95">
        <v>3</v>
      </c>
      <c r="G309" s="95">
        <v>4</v>
      </c>
      <c r="H309" s="94">
        <v>2055.6999999999998</v>
      </c>
      <c r="I309" s="94">
        <v>1879.8</v>
      </c>
      <c r="J309" s="94">
        <v>1879.8</v>
      </c>
      <c r="K309" s="106">
        <f t="shared" si="63"/>
        <v>3129782.6</v>
      </c>
      <c r="L309" s="108">
        <v>0</v>
      </c>
      <c r="M309" s="108">
        <v>0</v>
      </c>
      <c r="N309" s="108">
        <v>0</v>
      </c>
      <c r="O309" s="94">
        <v>3129782.6</v>
      </c>
      <c r="P309" s="114">
        <f t="shared" si="62"/>
        <v>1522.4899547599359</v>
      </c>
      <c r="Q309" s="106">
        <v>9673</v>
      </c>
      <c r="R309" s="103" t="s">
        <v>43</v>
      </c>
      <c r="S309" s="25"/>
      <c r="T309" s="25"/>
      <c r="U309" s="25"/>
    </row>
    <row r="310" spans="1:207" s="26" customFormat="1" ht="36.950000000000003" customHeight="1">
      <c r="A310" s="128" t="s">
        <v>1433</v>
      </c>
      <c r="B310" s="122" t="s">
        <v>213</v>
      </c>
      <c r="C310" s="92" t="s">
        <v>235</v>
      </c>
      <c r="D310" s="107" t="s">
        <v>21</v>
      </c>
      <c r="E310" s="92" t="s">
        <v>20</v>
      </c>
      <c r="F310" s="95">
        <v>2</v>
      </c>
      <c r="G310" s="95">
        <v>3</v>
      </c>
      <c r="H310" s="108">
        <v>2382.3000000000002</v>
      </c>
      <c r="I310" s="108">
        <v>923.6</v>
      </c>
      <c r="J310" s="94">
        <v>879.1</v>
      </c>
      <c r="K310" s="106">
        <f t="shared" si="63"/>
        <v>4749800</v>
      </c>
      <c r="L310" s="112">
        <v>0</v>
      </c>
      <c r="M310" s="112">
        <v>0</v>
      </c>
      <c r="N310" s="112">
        <v>0</v>
      </c>
      <c r="O310" s="94">
        <v>4749800</v>
      </c>
      <c r="P310" s="114">
        <f t="shared" si="62"/>
        <v>1993.7875162657933</v>
      </c>
      <c r="Q310" s="106">
        <v>9673</v>
      </c>
      <c r="R310" s="98" t="s">
        <v>42</v>
      </c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5"/>
      <c r="AD310" s="25"/>
      <c r="AE310" s="25"/>
      <c r="AF310" s="25"/>
      <c r="AG310" s="25"/>
      <c r="AH310" s="25"/>
      <c r="AI310" s="25"/>
      <c r="AJ310" s="25"/>
      <c r="AK310" s="25"/>
      <c r="AL310" s="25"/>
      <c r="AM310" s="25"/>
      <c r="AN310" s="25"/>
      <c r="AO310" s="25"/>
      <c r="AP310" s="25"/>
      <c r="AQ310" s="25"/>
      <c r="AR310" s="25"/>
      <c r="AS310" s="25"/>
      <c r="AT310" s="25"/>
      <c r="AU310" s="25"/>
      <c r="AV310" s="25"/>
      <c r="AW310" s="25"/>
      <c r="AX310" s="25"/>
      <c r="AY310" s="25"/>
      <c r="AZ310" s="25"/>
      <c r="BA310" s="25"/>
      <c r="BB310" s="25"/>
      <c r="BC310" s="25"/>
      <c r="BD310" s="25"/>
      <c r="BE310" s="25"/>
      <c r="BF310" s="25"/>
      <c r="BG310" s="25"/>
      <c r="BH310" s="25"/>
      <c r="BI310" s="25"/>
      <c r="BJ310" s="25"/>
      <c r="BK310" s="25"/>
      <c r="BL310" s="25"/>
      <c r="BM310" s="25"/>
      <c r="BN310" s="25"/>
      <c r="BO310" s="25"/>
      <c r="BP310" s="25"/>
      <c r="BQ310" s="25"/>
      <c r="BR310" s="25"/>
      <c r="BS310" s="25"/>
      <c r="BT310" s="25"/>
      <c r="BU310" s="25"/>
      <c r="BV310" s="25"/>
      <c r="BW310" s="25"/>
      <c r="BX310" s="25"/>
      <c r="BY310" s="25"/>
      <c r="BZ310" s="25"/>
      <c r="CA310" s="25"/>
      <c r="CB310" s="25"/>
      <c r="CC310" s="25"/>
      <c r="CD310" s="25"/>
      <c r="CE310" s="25"/>
      <c r="CF310" s="25"/>
      <c r="CG310" s="25"/>
      <c r="CH310" s="25"/>
      <c r="CI310" s="25"/>
      <c r="CJ310" s="25"/>
      <c r="CK310" s="25"/>
      <c r="CL310" s="25"/>
      <c r="CM310" s="25"/>
      <c r="CN310" s="25"/>
      <c r="CO310" s="25"/>
      <c r="CP310" s="25"/>
      <c r="CQ310" s="25"/>
      <c r="CR310" s="25"/>
      <c r="CS310" s="25"/>
      <c r="CT310" s="25"/>
      <c r="CU310" s="25"/>
      <c r="CV310" s="25"/>
      <c r="CW310" s="25"/>
      <c r="CX310" s="25"/>
      <c r="CY310" s="25"/>
      <c r="CZ310" s="25"/>
      <c r="DA310" s="25"/>
      <c r="DB310" s="25"/>
      <c r="DC310" s="25"/>
      <c r="DD310" s="25"/>
      <c r="DE310" s="25"/>
      <c r="DF310" s="25"/>
      <c r="DG310" s="25"/>
      <c r="DH310" s="25"/>
      <c r="DI310" s="25"/>
      <c r="DJ310" s="25"/>
      <c r="DK310" s="25"/>
      <c r="DL310" s="25"/>
      <c r="DM310" s="25"/>
      <c r="DN310" s="25"/>
      <c r="DO310" s="25"/>
      <c r="DP310" s="25"/>
      <c r="DQ310" s="25"/>
      <c r="DR310" s="25"/>
      <c r="DS310" s="25"/>
      <c r="DT310" s="25"/>
      <c r="DU310" s="25"/>
      <c r="DV310" s="25"/>
      <c r="DW310" s="25"/>
      <c r="DX310" s="25"/>
      <c r="DY310" s="25"/>
      <c r="DZ310" s="25"/>
      <c r="EA310" s="25"/>
      <c r="EB310" s="25"/>
      <c r="EC310" s="25"/>
      <c r="ED310" s="25"/>
      <c r="EE310" s="25"/>
      <c r="EF310" s="25"/>
      <c r="EG310" s="25"/>
      <c r="EH310" s="25"/>
      <c r="EI310" s="25"/>
      <c r="EJ310" s="25"/>
      <c r="EK310" s="25"/>
      <c r="EL310" s="25"/>
      <c r="EM310" s="25"/>
      <c r="EN310" s="25"/>
      <c r="EO310" s="25"/>
      <c r="EP310" s="25"/>
      <c r="EQ310" s="25"/>
      <c r="ER310" s="25"/>
      <c r="ES310" s="25"/>
      <c r="ET310" s="25"/>
      <c r="EU310" s="25"/>
      <c r="EV310" s="25"/>
      <c r="EW310" s="25"/>
      <c r="EX310" s="25"/>
      <c r="EY310" s="25"/>
      <c r="EZ310" s="25"/>
      <c r="FA310" s="25"/>
      <c r="FB310" s="25"/>
      <c r="FC310" s="25"/>
      <c r="FD310" s="25"/>
      <c r="FE310" s="25"/>
      <c r="FF310" s="25"/>
      <c r="FG310" s="25"/>
      <c r="FH310" s="25"/>
      <c r="FI310" s="25"/>
      <c r="FJ310" s="25"/>
      <c r="FK310" s="25"/>
      <c r="FL310" s="25"/>
      <c r="FM310" s="25"/>
      <c r="FN310" s="25"/>
      <c r="FO310" s="25"/>
      <c r="FP310" s="25"/>
      <c r="FQ310" s="25"/>
      <c r="FR310" s="25"/>
      <c r="FS310" s="25"/>
      <c r="FT310" s="25"/>
      <c r="FU310" s="25"/>
      <c r="FV310" s="25"/>
      <c r="FW310" s="25"/>
      <c r="FX310" s="25"/>
      <c r="FY310" s="25"/>
      <c r="FZ310" s="25"/>
      <c r="GA310" s="25"/>
      <c r="GB310" s="25"/>
      <c r="GC310" s="25"/>
      <c r="GD310" s="25"/>
      <c r="GE310" s="25"/>
      <c r="GF310" s="25"/>
      <c r="GG310" s="25"/>
      <c r="GH310" s="25"/>
      <c r="GI310" s="25"/>
      <c r="GJ310" s="25"/>
      <c r="GK310" s="25"/>
      <c r="GL310" s="25"/>
      <c r="GM310" s="25"/>
      <c r="GN310" s="25"/>
      <c r="GO310" s="25"/>
      <c r="GP310" s="25"/>
      <c r="GQ310" s="25"/>
      <c r="GR310" s="25"/>
      <c r="GS310" s="25"/>
      <c r="GT310" s="25"/>
      <c r="GU310" s="25"/>
      <c r="GV310" s="25"/>
      <c r="GW310" s="25"/>
      <c r="GX310" s="25"/>
      <c r="GY310" s="25"/>
    </row>
    <row r="311" spans="1:207" s="26" customFormat="1" ht="36.950000000000003" customHeight="1">
      <c r="A311" s="128" t="s">
        <v>1434</v>
      </c>
      <c r="B311" s="123" t="s">
        <v>214</v>
      </c>
      <c r="C311" s="92" t="s">
        <v>230</v>
      </c>
      <c r="D311" s="107" t="s">
        <v>21</v>
      </c>
      <c r="E311" s="92" t="s">
        <v>20</v>
      </c>
      <c r="F311" s="95">
        <v>4</v>
      </c>
      <c r="G311" s="95">
        <v>4</v>
      </c>
      <c r="H311" s="108">
        <v>2694.1</v>
      </c>
      <c r="I311" s="108">
        <v>1661.5</v>
      </c>
      <c r="J311" s="94">
        <v>1559.5</v>
      </c>
      <c r="K311" s="106">
        <f t="shared" si="63"/>
        <v>15573195</v>
      </c>
      <c r="L311" s="108">
        <v>0</v>
      </c>
      <c r="M311" s="108">
        <v>0</v>
      </c>
      <c r="N311" s="108">
        <v>0</v>
      </c>
      <c r="O311" s="94">
        <v>15573195</v>
      </c>
      <c r="P311" s="114">
        <f t="shared" si="62"/>
        <v>5780.4814223673957</v>
      </c>
      <c r="Q311" s="106">
        <v>9673</v>
      </c>
      <c r="R311" s="103" t="s">
        <v>43</v>
      </c>
      <c r="S311" s="25"/>
      <c r="T311" s="25"/>
      <c r="U311" s="25"/>
    </row>
    <row r="312" spans="1:207" s="26" customFormat="1" ht="27" customHeight="1">
      <c r="A312" s="128" t="s">
        <v>1435</v>
      </c>
      <c r="B312" s="122" t="s">
        <v>234</v>
      </c>
      <c r="C312" s="92">
        <v>1957</v>
      </c>
      <c r="D312" s="107" t="s">
        <v>21</v>
      </c>
      <c r="E312" s="92" t="s">
        <v>20</v>
      </c>
      <c r="F312" s="95">
        <v>2</v>
      </c>
      <c r="G312" s="95">
        <v>1</v>
      </c>
      <c r="H312" s="94">
        <v>804.4</v>
      </c>
      <c r="I312" s="94">
        <v>451.8</v>
      </c>
      <c r="J312" s="94">
        <v>451.8</v>
      </c>
      <c r="K312" s="106">
        <f t="shared" si="63"/>
        <v>3694900</v>
      </c>
      <c r="L312" s="114">
        <v>0</v>
      </c>
      <c r="M312" s="114">
        <v>0</v>
      </c>
      <c r="N312" s="114">
        <v>0</v>
      </c>
      <c r="O312" s="94">
        <v>3694900</v>
      </c>
      <c r="P312" s="114">
        <f t="shared" si="62"/>
        <v>4593.3615116857291</v>
      </c>
      <c r="Q312" s="106">
        <v>9673</v>
      </c>
      <c r="R312" s="103" t="s">
        <v>43</v>
      </c>
      <c r="S312" s="25"/>
      <c r="T312" s="25"/>
      <c r="U312" s="25"/>
    </row>
    <row r="313" spans="1:207" s="26" customFormat="1" ht="27" customHeight="1">
      <c r="A313" s="128" t="s">
        <v>1436</v>
      </c>
      <c r="B313" s="122" t="s">
        <v>215</v>
      </c>
      <c r="C313" s="92">
        <v>1958</v>
      </c>
      <c r="D313" s="107" t="s">
        <v>21</v>
      </c>
      <c r="E313" s="92" t="s">
        <v>20</v>
      </c>
      <c r="F313" s="95">
        <v>2</v>
      </c>
      <c r="G313" s="95">
        <v>1</v>
      </c>
      <c r="H313" s="94">
        <v>694.7</v>
      </c>
      <c r="I313" s="94">
        <v>380.7</v>
      </c>
      <c r="J313" s="94">
        <v>325.8</v>
      </c>
      <c r="K313" s="106">
        <f t="shared" si="63"/>
        <v>4245065</v>
      </c>
      <c r="L313" s="108">
        <v>0</v>
      </c>
      <c r="M313" s="108">
        <v>0</v>
      </c>
      <c r="N313" s="108">
        <v>0</v>
      </c>
      <c r="O313" s="94">
        <v>4245065</v>
      </c>
      <c r="P313" s="114">
        <f t="shared" si="62"/>
        <v>6110.644882683172</v>
      </c>
      <c r="Q313" s="106">
        <v>9673</v>
      </c>
      <c r="R313" s="103" t="s">
        <v>43</v>
      </c>
      <c r="S313" s="25"/>
      <c r="T313" s="25"/>
      <c r="U313" s="25"/>
    </row>
    <row r="314" spans="1:207" s="26" customFormat="1" ht="27" customHeight="1">
      <c r="A314" s="128" t="s">
        <v>1437</v>
      </c>
      <c r="B314" s="122" t="s">
        <v>216</v>
      </c>
      <c r="C314" s="92">
        <v>1958</v>
      </c>
      <c r="D314" s="107" t="s">
        <v>21</v>
      </c>
      <c r="E314" s="92" t="s">
        <v>20</v>
      </c>
      <c r="F314" s="95">
        <v>2</v>
      </c>
      <c r="G314" s="95">
        <v>1</v>
      </c>
      <c r="H314" s="94">
        <v>701.5</v>
      </c>
      <c r="I314" s="94">
        <v>388</v>
      </c>
      <c r="J314" s="94">
        <v>374.5</v>
      </c>
      <c r="K314" s="106">
        <f t="shared" si="63"/>
        <v>4985375</v>
      </c>
      <c r="L314" s="108">
        <v>0</v>
      </c>
      <c r="M314" s="108">
        <v>0</v>
      </c>
      <c r="N314" s="108">
        <v>0</v>
      </c>
      <c r="O314" s="94">
        <v>4985375</v>
      </c>
      <c r="P314" s="114">
        <f t="shared" si="62"/>
        <v>7106.7355666429085</v>
      </c>
      <c r="Q314" s="106">
        <v>9673</v>
      </c>
      <c r="R314" s="103" t="s">
        <v>43</v>
      </c>
      <c r="S314" s="25"/>
      <c r="T314" s="25"/>
      <c r="U314" s="25"/>
    </row>
    <row r="315" spans="1:207" s="26" customFormat="1" ht="27" customHeight="1">
      <c r="A315" s="128" t="s">
        <v>1438</v>
      </c>
      <c r="B315" s="122" t="s">
        <v>217</v>
      </c>
      <c r="C315" s="92">
        <v>1959</v>
      </c>
      <c r="D315" s="107" t="s">
        <v>21</v>
      </c>
      <c r="E315" s="92" t="s">
        <v>20</v>
      </c>
      <c r="F315" s="95">
        <v>2</v>
      </c>
      <c r="G315" s="95">
        <v>1</v>
      </c>
      <c r="H315" s="94">
        <v>713.8</v>
      </c>
      <c r="I315" s="94">
        <v>398.6</v>
      </c>
      <c r="J315" s="94">
        <v>398.6</v>
      </c>
      <c r="K315" s="106">
        <f t="shared" si="63"/>
        <v>4765160</v>
      </c>
      <c r="L315" s="114">
        <v>0</v>
      </c>
      <c r="M315" s="114">
        <v>0</v>
      </c>
      <c r="N315" s="114">
        <v>0</v>
      </c>
      <c r="O315" s="94">
        <v>4765160</v>
      </c>
      <c r="P315" s="114">
        <f t="shared" si="62"/>
        <v>6675.7635191930513</v>
      </c>
      <c r="Q315" s="106">
        <v>9673</v>
      </c>
      <c r="R315" s="103" t="s">
        <v>43</v>
      </c>
      <c r="S315" s="25"/>
      <c r="T315" s="25"/>
      <c r="U315" s="25"/>
    </row>
    <row r="316" spans="1:207" s="26" customFormat="1" ht="27" customHeight="1">
      <c r="A316" s="128" t="s">
        <v>1439</v>
      </c>
      <c r="B316" s="122" t="s">
        <v>218</v>
      </c>
      <c r="C316" s="92">
        <v>2004</v>
      </c>
      <c r="D316" s="107" t="s">
        <v>21</v>
      </c>
      <c r="E316" s="92" t="s">
        <v>20</v>
      </c>
      <c r="F316" s="95">
        <v>2</v>
      </c>
      <c r="G316" s="95">
        <v>1</v>
      </c>
      <c r="H316" s="108">
        <v>1804.1</v>
      </c>
      <c r="I316" s="108">
        <v>1080</v>
      </c>
      <c r="J316" s="94">
        <v>922</v>
      </c>
      <c r="K316" s="106">
        <f t="shared" si="63"/>
        <v>4122800</v>
      </c>
      <c r="L316" s="112">
        <v>0</v>
      </c>
      <c r="M316" s="112">
        <v>0</v>
      </c>
      <c r="N316" s="112">
        <v>0</v>
      </c>
      <c r="O316" s="94">
        <v>4122800</v>
      </c>
      <c r="P316" s="114">
        <f t="shared" si="62"/>
        <v>2285.2391774291891</v>
      </c>
      <c r="Q316" s="106">
        <v>9673</v>
      </c>
      <c r="R316" s="98" t="s">
        <v>42</v>
      </c>
      <c r="S316" s="25"/>
      <c r="T316" s="25"/>
      <c r="U316" s="25"/>
    </row>
    <row r="317" spans="1:207" ht="45" customHeight="1">
      <c r="A317" s="196" t="s">
        <v>1939</v>
      </c>
      <c r="B317" s="196"/>
      <c r="C317" s="196"/>
      <c r="D317" s="196"/>
      <c r="E317" s="196"/>
      <c r="F317" s="196"/>
      <c r="G317" s="196"/>
      <c r="H317" s="196"/>
      <c r="I317" s="196"/>
      <c r="J317" s="196"/>
      <c r="K317" s="196"/>
      <c r="L317" s="196"/>
      <c r="M317" s="196"/>
      <c r="N317" s="196"/>
      <c r="O317" s="196"/>
      <c r="P317" s="196"/>
      <c r="Q317" s="196"/>
      <c r="R317" s="196"/>
    </row>
    <row r="318" spans="1:207" ht="45" customHeight="1">
      <c r="A318" s="193" t="s">
        <v>238</v>
      </c>
      <c r="B318" s="193"/>
      <c r="C318" s="89" t="s">
        <v>22</v>
      </c>
      <c r="D318" s="89" t="s">
        <v>22</v>
      </c>
      <c r="E318" s="89" t="s">
        <v>22</v>
      </c>
      <c r="F318" s="55" t="s">
        <v>22</v>
      </c>
      <c r="G318" s="55" t="s">
        <v>22</v>
      </c>
      <c r="H318" s="56">
        <f t="shared" ref="H318:N318" si="64">SUM(H319:H321)</f>
        <v>865.63</v>
      </c>
      <c r="I318" s="56">
        <f t="shared" si="64"/>
        <v>297.2</v>
      </c>
      <c r="J318" s="56">
        <f t="shared" si="64"/>
        <v>667.2</v>
      </c>
      <c r="K318" s="56">
        <f t="shared" si="64"/>
        <v>6804109.5999999996</v>
      </c>
      <c r="L318" s="56">
        <f t="shared" si="64"/>
        <v>0</v>
      </c>
      <c r="M318" s="56">
        <f t="shared" si="64"/>
        <v>0</v>
      </c>
      <c r="N318" s="56">
        <f t="shared" si="64"/>
        <v>0</v>
      </c>
      <c r="O318" s="56">
        <f>SUM(O319:O321)</f>
        <v>6804109.5999999996</v>
      </c>
      <c r="P318" s="51">
        <f>K318/H318</f>
        <v>7860.2978177743371</v>
      </c>
      <c r="Q318" s="57" t="s">
        <v>22</v>
      </c>
      <c r="R318" s="58" t="s">
        <v>22</v>
      </c>
    </row>
    <row r="319" spans="1:207" s="26" customFormat="1" ht="24.95" customHeight="1">
      <c r="A319" s="128" t="s">
        <v>1440</v>
      </c>
      <c r="B319" s="99" t="s">
        <v>226</v>
      </c>
      <c r="C319" s="107">
        <v>1960</v>
      </c>
      <c r="D319" s="107" t="s">
        <v>21</v>
      </c>
      <c r="E319" s="107" t="s">
        <v>20</v>
      </c>
      <c r="F319" s="107">
        <v>2</v>
      </c>
      <c r="G319" s="107">
        <v>1</v>
      </c>
      <c r="H319" s="108">
        <v>325</v>
      </c>
      <c r="I319" s="108">
        <v>297.2</v>
      </c>
      <c r="J319" s="108">
        <v>297.2</v>
      </c>
      <c r="K319" s="106">
        <f>SUM(L319:O319)</f>
        <v>2549582.4300000002</v>
      </c>
      <c r="L319" s="108">
        <v>0</v>
      </c>
      <c r="M319" s="108">
        <v>0</v>
      </c>
      <c r="N319" s="108">
        <v>0</v>
      </c>
      <c r="O319" s="108">
        <v>2549582.4300000002</v>
      </c>
      <c r="P319" s="114">
        <f>K319/H319</f>
        <v>7844.8690153846155</v>
      </c>
      <c r="Q319" s="106">
        <v>9673</v>
      </c>
      <c r="R319" s="103" t="s">
        <v>41</v>
      </c>
      <c r="S319" s="30">
        <f>O319+O320</f>
        <v>2602069.1</v>
      </c>
      <c r="T319" s="25"/>
      <c r="U319" s="25"/>
    </row>
    <row r="320" spans="1:207" s="26" customFormat="1" ht="24.95" customHeight="1">
      <c r="A320" s="166" t="s">
        <v>1441</v>
      </c>
      <c r="B320" s="190" t="s">
        <v>227</v>
      </c>
      <c r="C320" s="158">
        <v>1961</v>
      </c>
      <c r="D320" s="174" t="s">
        <v>21</v>
      </c>
      <c r="E320" s="174" t="s">
        <v>20</v>
      </c>
      <c r="F320" s="189">
        <v>2</v>
      </c>
      <c r="G320" s="189">
        <v>2</v>
      </c>
      <c r="H320" s="208">
        <v>540.63</v>
      </c>
      <c r="I320" s="208">
        <v>0</v>
      </c>
      <c r="J320" s="208">
        <v>370</v>
      </c>
      <c r="K320" s="106">
        <f>SUM(L320:O320)</f>
        <v>52486.67</v>
      </c>
      <c r="L320" s="121">
        <v>0</v>
      </c>
      <c r="M320" s="121">
        <v>0</v>
      </c>
      <c r="N320" s="121">
        <v>0</v>
      </c>
      <c r="O320" s="121">
        <v>52486.67</v>
      </c>
      <c r="P320" s="114">
        <f>K320/H320</f>
        <v>97.084272052975237</v>
      </c>
      <c r="Q320" s="106">
        <v>9673</v>
      </c>
      <c r="R320" s="60" t="s">
        <v>41</v>
      </c>
      <c r="S320" s="25"/>
      <c r="T320" s="25"/>
      <c r="U320" s="25"/>
    </row>
    <row r="321" spans="1:21" ht="24.95" customHeight="1">
      <c r="A321" s="166"/>
      <c r="B321" s="190"/>
      <c r="C321" s="158"/>
      <c r="D321" s="174"/>
      <c r="E321" s="174"/>
      <c r="F321" s="189"/>
      <c r="G321" s="189"/>
      <c r="H321" s="208"/>
      <c r="I321" s="208"/>
      <c r="J321" s="208"/>
      <c r="K321" s="106">
        <f>SUM(L321:O321)</f>
        <v>4202040.5</v>
      </c>
      <c r="L321" s="121">
        <v>0</v>
      </c>
      <c r="M321" s="121">
        <v>0</v>
      </c>
      <c r="N321" s="121">
        <v>0</v>
      </c>
      <c r="O321" s="121">
        <v>4202040.5</v>
      </c>
      <c r="P321" s="114">
        <f>K321/H320</f>
        <v>7772.4885781403182</v>
      </c>
      <c r="Q321" s="106">
        <v>9673</v>
      </c>
      <c r="R321" s="60" t="s">
        <v>42</v>
      </c>
    </row>
    <row r="322" spans="1:21" ht="45" customHeight="1">
      <c r="A322" s="196" t="s">
        <v>1940</v>
      </c>
      <c r="B322" s="196"/>
      <c r="C322" s="196"/>
      <c r="D322" s="196"/>
      <c r="E322" s="196"/>
      <c r="F322" s="196"/>
      <c r="G322" s="196"/>
      <c r="H322" s="196"/>
      <c r="I322" s="196"/>
      <c r="J322" s="196"/>
      <c r="K322" s="196"/>
      <c r="L322" s="196"/>
      <c r="M322" s="196"/>
      <c r="N322" s="196"/>
      <c r="O322" s="196"/>
      <c r="P322" s="196"/>
      <c r="Q322" s="196"/>
      <c r="R322" s="196"/>
    </row>
    <row r="323" spans="1:21" ht="45" customHeight="1">
      <c r="A323" s="193" t="s">
        <v>236</v>
      </c>
      <c r="B323" s="193"/>
      <c r="C323" s="89" t="s">
        <v>22</v>
      </c>
      <c r="D323" s="89" t="s">
        <v>22</v>
      </c>
      <c r="E323" s="89" t="s">
        <v>22</v>
      </c>
      <c r="F323" s="55" t="s">
        <v>22</v>
      </c>
      <c r="G323" s="55" t="s">
        <v>22</v>
      </c>
      <c r="H323" s="56">
        <f t="shared" ref="H323:N323" si="65">SUM(H324:H345)</f>
        <v>10980.670000000002</v>
      </c>
      <c r="I323" s="56">
        <f t="shared" si="65"/>
        <v>6957.9999999999991</v>
      </c>
      <c r="J323" s="56">
        <f t="shared" si="65"/>
        <v>5563.8</v>
      </c>
      <c r="K323" s="56">
        <f t="shared" si="65"/>
        <v>56820294.130000003</v>
      </c>
      <c r="L323" s="56">
        <f t="shared" si="65"/>
        <v>0</v>
      </c>
      <c r="M323" s="56">
        <f t="shared" si="65"/>
        <v>0</v>
      </c>
      <c r="N323" s="56">
        <f t="shared" si="65"/>
        <v>0</v>
      </c>
      <c r="O323" s="56">
        <f>SUM(O324:O345)</f>
        <v>56820294.130000003</v>
      </c>
      <c r="P323" s="51">
        <f>K323/H323</f>
        <v>5174.5744230543305</v>
      </c>
      <c r="Q323" s="57" t="s">
        <v>22</v>
      </c>
      <c r="R323" s="58" t="s">
        <v>22</v>
      </c>
    </row>
    <row r="324" spans="1:21" s="26" customFormat="1" ht="24.95" customHeight="1">
      <c r="A324" s="147" t="s">
        <v>1442</v>
      </c>
      <c r="B324" s="145" t="s">
        <v>219</v>
      </c>
      <c r="C324" s="143">
        <v>1950</v>
      </c>
      <c r="D324" s="143" t="s">
        <v>21</v>
      </c>
      <c r="E324" s="149" t="s">
        <v>20</v>
      </c>
      <c r="F324" s="143">
        <v>2</v>
      </c>
      <c r="G324" s="143">
        <v>1</v>
      </c>
      <c r="H324" s="244">
        <v>590.01</v>
      </c>
      <c r="I324" s="244">
        <v>482</v>
      </c>
      <c r="J324" s="244">
        <v>362.3</v>
      </c>
      <c r="K324" s="106">
        <f t="shared" ref="K324:K341" si="66">SUM(L324:O324)</f>
        <v>61829.57</v>
      </c>
      <c r="L324" s="108">
        <v>0</v>
      </c>
      <c r="M324" s="108">
        <v>0</v>
      </c>
      <c r="N324" s="108">
        <v>0</v>
      </c>
      <c r="O324" s="108">
        <v>61829.57</v>
      </c>
      <c r="P324" s="114">
        <f t="shared" ref="P324:P341" si="67">K324/H324</f>
        <v>104.79410518465789</v>
      </c>
      <c r="Q324" s="106">
        <v>9673</v>
      </c>
      <c r="R324" s="103" t="s">
        <v>41</v>
      </c>
      <c r="S324" s="30">
        <f>O324+O331+O333+O334+O339+O342</f>
        <v>5065932.63</v>
      </c>
      <c r="T324" s="25"/>
      <c r="U324" s="25"/>
    </row>
    <row r="325" spans="1:21" s="26" customFormat="1" ht="24.95" customHeight="1">
      <c r="A325" s="209"/>
      <c r="B325" s="210"/>
      <c r="C325" s="187"/>
      <c r="D325" s="187"/>
      <c r="E325" s="183"/>
      <c r="F325" s="187"/>
      <c r="G325" s="187"/>
      <c r="H325" s="245"/>
      <c r="I325" s="245"/>
      <c r="J325" s="245"/>
      <c r="K325" s="106">
        <f>SUM(L325:O325)</f>
        <v>310000</v>
      </c>
      <c r="L325" s="108">
        <v>0</v>
      </c>
      <c r="M325" s="108">
        <v>0</v>
      </c>
      <c r="N325" s="108">
        <v>0</v>
      </c>
      <c r="O325" s="108">
        <v>310000</v>
      </c>
      <c r="P325" s="114">
        <f>K325/H324</f>
        <v>525.41482347756823</v>
      </c>
      <c r="Q325" s="106">
        <v>9673</v>
      </c>
      <c r="R325" s="103" t="s">
        <v>42</v>
      </c>
      <c r="S325" s="25"/>
      <c r="T325" s="25"/>
      <c r="U325" s="25"/>
    </row>
    <row r="326" spans="1:21" s="26" customFormat="1" ht="24.95" customHeight="1">
      <c r="A326" s="148"/>
      <c r="B326" s="146"/>
      <c r="C326" s="144"/>
      <c r="D326" s="144"/>
      <c r="E326" s="150"/>
      <c r="F326" s="144"/>
      <c r="G326" s="144"/>
      <c r="H326" s="246"/>
      <c r="I326" s="246"/>
      <c r="J326" s="246"/>
      <c r="K326" s="106">
        <f>SUM(L326:O326)</f>
        <v>5056582</v>
      </c>
      <c r="L326" s="108">
        <v>0</v>
      </c>
      <c r="M326" s="108">
        <v>0</v>
      </c>
      <c r="N326" s="108">
        <v>0</v>
      </c>
      <c r="O326" s="108">
        <v>5056582</v>
      </c>
      <c r="P326" s="114">
        <f>K326/H324</f>
        <v>8570.3327062253175</v>
      </c>
      <c r="Q326" s="106">
        <v>9673</v>
      </c>
      <c r="R326" s="60" t="s">
        <v>43</v>
      </c>
      <c r="S326" s="25"/>
      <c r="T326" s="25"/>
      <c r="U326" s="25"/>
    </row>
    <row r="327" spans="1:21" s="26" customFormat="1" ht="24.95" customHeight="1">
      <c r="A327" s="147" t="s">
        <v>1443</v>
      </c>
      <c r="B327" s="145" t="s">
        <v>220</v>
      </c>
      <c r="C327" s="149">
        <v>1950</v>
      </c>
      <c r="D327" s="143" t="s">
        <v>21</v>
      </c>
      <c r="E327" s="149" t="s">
        <v>20</v>
      </c>
      <c r="F327" s="143">
        <v>2</v>
      </c>
      <c r="G327" s="143">
        <v>1</v>
      </c>
      <c r="H327" s="239">
        <v>583.13</v>
      </c>
      <c r="I327" s="239">
        <v>465.3</v>
      </c>
      <c r="J327" s="239">
        <v>465.3</v>
      </c>
      <c r="K327" s="106">
        <f>SUM(L327:O327)</f>
        <v>300000</v>
      </c>
      <c r="L327" s="108">
        <v>0</v>
      </c>
      <c r="M327" s="108">
        <v>0</v>
      </c>
      <c r="N327" s="108">
        <v>0</v>
      </c>
      <c r="O327" s="108">
        <v>300000</v>
      </c>
      <c r="P327" s="114">
        <f>K327/H327</f>
        <v>514.46504210038927</v>
      </c>
      <c r="Q327" s="106">
        <v>9673</v>
      </c>
      <c r="R327" s="60" t="s">
        <v>42</v>
      </c>
      <c r="S327" s="25"/>
      <c r="T327" s="25"/>
      <c r="U327" s="25"/>
    </row>
    <row r="328" spans="1:21" s="26" customFormat="1" ht="24.95" customHeight="1">
      <c r="A328" s="148"/>
      <c r="B328" s="146"/>
      <c r="C328" s="150"/>
      <c r="D328" s="144"/>
      <c r="E328" s="150"/>
      <c r="F328" s="144"/>
      <c r="G328" s="144"/>
      <c r="H328" s="240"/>
      <c r="I328" s="240"/>
      <c r="J328" s="240"/>
      <c r="K328" s="106">
        <f t="shared" si="66"/>
        <v>4872061</v>
      </c>
      <c r="L328" s="112">
        <v>0</v>
      </c>
      <c r="M328" s="112">
        <v>0</v>
      </c>
      <c r="N328" s="112">
        <v>0</v>
      </c>
      <c r="O328" s="112">
        <v>4872061</v>
      </c>
      <c r="P328" s="114">
        <f>K328/H327</f>
        <v>8355.0168916022158</v>
      </c>
      <c r="Q328" s="106">
        <v>9673</v>
      </c>
      <c r="R328" s="60" t="s">
        <v>43</v>
      </c>
      <c r="S328" s="25"/>
      <c r="T328" s="25"/>
      <c r="U328" s="25"/>
    </row>
    <row r="329" spans="1:21" s="26" customFormat="1" ht="24.95" customHeight="1">
      <c r="A329" s="147" t="s">
        <v>1444</v>
      </c>
      <c r="B329" s="145" t="s">
        <v>221</v>
      </c>
      <c r="C329" s="149">
        <v>1950</v>
      </c>
      <c r="D329" s="143" t="s">
        <v>21</v>
      </c>
      <c r="E329" s="149" t="s">
        <v>20</v>
      </c>
      <c r="F329" s="151">
        <v>1</v>
      </c>
      <c r="G329" s="151">
        <v>3</v>
      </c>
      <c r="H329" s="239">
        <v>426.7</v>
      </c>
      <c r="I329" s="239">
        <v>309.3</v>
      </c>
      <c r="J329" s="239">
        <v>182.3</v>
      </c>
      <c r="K329" s="106">
        <f>SUM(L329:O329)</f>
        <v>300000</v>
      </c>
      <c r="L329" s="112">
        <v>0</v>
      </c>
      <c r="M329" s="112">
        <v>0</v>
      </c>
      <c r="N329" s="112">
        <v>0</v>
      </c>
      <c r="O329" s="112">
        <v>300000</v>
      </c>
      <c r="P329" s="114">
        <f>K329/H329</f>
        <v>703.07007265057416</v>
      </c>
      <c r="Q329" s="106">
        <v>9673</v>
      </c>
      <c r="R329" s="60" t="s">
        <v>42</v>
      </c>
      <c r="S329" s="25"/>
      <c r="T329" s="25"/>
      <c r="U329" s="25"/>
    </row>
    <row r="330" spans="1:21" s="26" customFormat="1" ht="24.95" customHeight="1">
      <c r="A330" s="148"/>
      <c r="B330" s="146"/>
      <c r="C330" s="150"/>
      <c r="D330" s="144"/>
      <c r="E330" s="150"/>
      <c r="F330" s="152"/>
      <c r="G330" s="152"/>
      <c r="H330" s="240"/>
      <c r="I330" s="240"/>
      <c r="J330" s="240"/>
      <c r="K330" s="106">
        <f t="shared" si="66"/>
        <v>4838365</v>
      </c>
      <c r="L330" s="112">
        <v>0</v>
      </c>
      <c r="M330" s="112">
        <v>0</v>
      </c>
      <c r="N330" s="112">
        <v>0</v>
      </c>
      <c r="O330" s="112">
        <v>4838365</v>
      </c>
      <c r="P330" s="114">
        <f>K330/H329</f>
        <v>11339.032106866651</v>
      </c>
      <c r="Q330" s="106">
        <v>9673</v>
      </c>
      <c r="R330" s="60" t="s">
        <v>43</v>
      </c>
      <c r="S330" s="30"/>
      <c r="T330" s="30"/>
      <c r="U330" s="25"/>
    </row>
    <row r="331" spans="1:21" s="26" customFormat="1" ht="24.95" customHeight="1">
      <c r="A331" s="166" t="s">
        <v>1445</v>
      </c>
      <c r="B331" s="190" t="s">
        <v>222</v>
      </c>
      <c r="C331" s="158">
        <v>1947</v>
      </c>
      <c r="D331" s="174" t="s">
        <v>21</v>
      </c>
      <c r="E331" s="158" t="s">
        <v>20</v>
      </c>
      <c r="F331" s="189">
        <v>1</v>
      </c>
      <c r="G331" s="189">
        <v>5</v>
      </c>
      <c r="H331" s="205">
        <v>363</v>
      </c>
      <c r="I331" s="205">
        <v>269</v>
      </c>
      <c r="J331" s="205">
        <v>181.9</v>
      </c>
      <c r="K331" s="106">
        <f t="shared" si="66"/>
        <v>32637.59</v>
      </c>
      <c r="L331" s="112">
        <v>0</v>
      </c>
      <c r="M331" s="112">
        <v>0</v>
      </c>
      <c r="N331" s="112">
        <v>0</v>
      </c>
      <c r="O331" s="108">
        <v>32637.59</v>
      </c>
      <c r="P331" s="114">
        <f t="shared" si="67"/>
        <v>89.910716253443525</v>
      </c>
      <c r="Q331" s="106">
        <v>9673</v>
      </c>
      <c r="R331" s="98" t="s">
        <v>41</v>
      </c>
      <c r="S331" s="30"/>
      <c r="T331" s="30"/>
      <c r="U331" s="25"/>
    </row>
    <row r="332" spans="1:21" ht="24.95" customHeight="1">
      <c r="A332" s="166"/>
      <c r="B332" s="190"/>
      <c r="C332" s="158"/>
      <c r="D332" s="174"/>
      <c r="E332" s="158"/>
      <c r="F332" s="189"/>
      <c r="G332" s="189"/>
      <c r="H332" s="205"/>
      <c r="I332" s="205"/>
      <c r="J332" s="205"/>
      <c r="K332" s="106">
        <f>SUM(L332:O332)</f>
        <v>4183820</v>
      </c>
      <c r="L332" s="112">
        <v>0</v>
      </c>
      <c r="M332" s="112">
        <v>0</v>
      </c>
      <c r="N332" s="112">
        <v>0</v>
      </c>
      <c r="O332" s="112">
        <v>4183820</v>
      </c>
      <c r="P332" s="114">
        <f>K332/H331</f>
        <v>11525.674931129477</v>
      </c>
      <c r="Q332" s="106">
        <v>9673</v>
      </c>
      <c r="R332" s="98" t="s">
        <v>42</v>
      </c>
      <c r="S332" s="16"/>
      <c r="T332" s="16"/>
    </row>
    <row r="333" spans="1:21" s="33" customFormat="1" ht="24.95" customHeight="1">
      <c r="A333" s="130" t="s">
        <v>1446</v>
      </c>
      <c r="B333" s="99" t="s">
        <v>1084</v>
      </c>
      <c r="C333" s="92">
        <v>1960</v>
      </c>
      <c r="D333" s="107" t="s">
        <v>21</v>
      </c>
      <c r="E333" s="92" t="s">
        <v>20</v>
      </c>
      <c r="F333" s="100">
        <v>2</v>
      </c>
      <c r="G333" s="100">
        <v>3</v>
      </c>
      <c r="H333" s="104">
        <v>535.6</v>
      </c>
      <c r="I333" s="104">
        <v>352.1</v>
      </c>
      <c r="J333" s="104">
        <v>352.1</v>
      </c>
      <c r="K333" s="104">
        <f>SUM(L333:O333)</f>
        <v>1326633.6000000001</v>
      </c>
      <c r="L333" s="104">
        <v>0</v>
      </c>
      <c r="M333" s="104">
        <v>0</v>
      </c>
      <c r="N333" s="104">
        <v>0</v>
      </c>
      <c r="O333" s="104">
        <v>1326633.6000000001</v>
      </c>
      <c r="P333" s="104">
        <f>K333/H333</f>
        <v>2476.9111277072443</v>
      </c>
      <c r="Q333" s="104">
        <v>9673</v>
      </c>
      <c r="R333" s="98" t="s">
        <v>41</v>
      </c>
    </row>
    <row r="334" spans="1:21" s="26" customFormat="1" ht="24.95" customHeight="1">
      <c r="A334" s="166" t="s">
        <v>1447</v>
      </c>
      <c r="B334" s="190" t="s">
        <v>223</v>
      </c>
      <c r="C334" s="158">
        <v>1959</v>
      </c>
      <c r="D334" s="174" t="s">
        <v>21</v>
      </c>
      <c r="E334" s="158" t="s">
        <v>20</v>
      </c>
      <c r="F334" s="189">
        <v>2</v>
      </c>
      <c r="G334" s="189">
        <v>2</v>
      </c>
      <c r="H334" s="205">
        <v>511.88</v>
      </c>
      <c r="I334" s="205">
        <v>392.5</v>
      </c>
      <c r="J334" s="205">
        <v>392.5</v>
      </c>
      <c r="K334" s="106">
        <f t="shared" si="66"/>
        <v>54170.080000000002</v>
      </c>
      <c r="L334" s="112">
        <v>0</v>
      </c>
      <c r="M334" s="112">
        <v>0</v>
      </c>
      <c r="N334" s="112">
        <v>0</v>
      </c>
      <c r="O334" s="112">
        <v>54170.080000000002</v>
      </c>
      <c r="P334" s="114">
        <f t="shared" si="67"/>
        <v>105.82574040790811</v>
      </c>
      <c r="Q334" s="106">
        <v>9673</v>
      </c>
      <c r="R334" s="60" t="s">
        <v>41</v>
      </c>
      <c r="S334" s="25"/>
      <c r="T334" s="25"/>
      <c r="U334" s="25"/>
    </row>
    <row r="335" spans="1:21" s="26" customFormat="1" ht="24.95" customHeight="1">
      <c r="A335" s="166"/>
      <c r="B335" s="190"/>
      <c r="C335" s="158"/>
      <c r="D335" s="174"/>
      <c r="E335" s="158"/>
      <c r="F335" s="189"/>
      <c r="G335" s="189"/>
      <c r="H335" s="205"/>
      <c r="I335" s="205"/>
      <c r="J335" s="205"/>
      <c r="K335" s="106">
        <f>SUM(L335:O335)</f>
        <v>5314806</v>
      </c>
      <c r="L335" s="112">
        <v>0</v>
      </c>
      <c r="M335" s="112">
        <v>0</v>
      </c>
      <c r="N335" s="112">
        <v>0</v>
      </c>
      <c r="O335" s="112">
        <v>5314806</v>
      </c>
      <c r="P335" s="114">
        <f>K335/H334</f>
        <v>10382.913964210362</v>
      </c>
      <c r="Q335" s="106">
        <v>9673</v>
      </c>
      <c r="R335" s="60" t="s">
        <v>42</v>
      </c>
      <c r="S335" s="25"/>
      <c r="T335" s="25"/>
      <c r="U335" s="25"/>
    </row>
    <row r="336" spans="1:21" s="26" customFormat="1" ht="24.95" customHeight="1">
      <c r="A336" s="128" t="s">
        <v>1448</v>
      </c>
      <c r="B336" s="99" t="s">
        <v>224</v>
      </c>
      <c r="C336" s="92">
        <v>1959</v>
      </c>
      <c r="D336" s="107" t="s">
        <v>21</v>
      </c>
      <c r="E336" s="92" t="s">
        <v>20</v>
      </c>
      <c r="F336" s="100">
        <v>2</v>
      </c>
      <c r="G336" s="100">
        <v>1</v>
      </c>
      <c r="H336" s="112">
        <v>396.8</v>
      </c>
      <c r="I336" s="112">
        <v>242.8</v>
      </c>
      <c r="J336" s="112">
        <v>146.30000000000001</v>
      </c>
      <c r="K336" s="106">
        <f t="shared" si="66"/>
        <v>4489610</v>
      </c>
      <c r="L336" s="112">
        <v>0</v>
      </c>
      <c r="M336" s="112">
        <v>0</v>
      </c>
      <c r="N336" s="112">
        <v>0</v>
      </c>
      <c r="O336" s="112">
        <v>4489610</v>
      </c>
      <c r="P336" s="114">
        <f t="shared" si="67"/>
        <v>11314.541330645161</v>
      </c>
      <c r="Q336" s="106">
        <v>9673</v>
      </c>
      <c r="R336" s="98" t="s">
        <v>42</v>
      </c>
      <c r="S336" s="25"/>
      <c r="T336" s="25"/>
      <c r="U336" s="25"/>
    </row>
    <row r="337" spans="1:21" s="26" customFormat="1" ht="24.95" customHeight="1">
      <c r="A337" s="128" t="s">
        <v>1449</v>
      </c>
      <c r="B337" s="99" t="s">
        <v>225</v>
      </c>
      <c r="C337" s="92">
        <v>1958</v>
      </c>
      <c r="D337" s="107" t="s">
        <v>21</v>
      </c>
      <c r="E337" s="92" t="s">
        <v>20</v>
      </c>
      <c r="F337" s="100">
        <v>2</v>
      </c>
      <c r="G337" s="100">
        <v>1</v>
      </c>
      <c r="H337" s="94">
        <v>293.10000000000002</v>
      </c>
      <c r="I337" s="94">
        <v>242.7</v>
      </c>
      <c r="J337" s="94">
        <v>129.80000000000001</v>
      </c>
      <c r="K337" s="106">
        <f t="shared" si="66"/>
        <v>3767765</v>
      </c>
      <c r="L337" s="108">
        <v>0</v>
      </c>
      <c r="M337" s="108">
        <v>0</v>
      </c>
      <c r="N337" s="108">
        <v>0</v>
      </c>
      <c r="O337" s="94">
        <v>3767765</v>
      </c>
      <c r="P337" s="114">
        <f t="shared" si="67"/>
        <v>12854.87888092801</v>
      </c>
      <c r="Q337" s="106">
        <v>9673</v>
      </c>
      <c r="R337" s="103" t="s">
        <v>43</v>
      </c>
      <c r="S337" s="25"/>
      <c r="T337" s="25"/>
      <c r="U337" s="25"/>
    </row>
    <row r="338" spans="1:21" ht="24.95" customHeight="1">
      <c r="A338" s="128" t="s">
        <v>1450</v>
      </c>
      <c r="B338" s="99" t="s">
        <v>1213</v>
      </c>
      <c r="C338" s="92">
        <v>1977</v>
      </c>
      <c r="D338" s="107" t="s">
        <v>21</v>
      </c>
      <c r="E338" s="92" t="s">
        <v>20</v>
      </c>
      <c r="F338" s="100">
        <v>5</v>
      </c>
      <c r="G338" s="100">
        <v>1</v>
      </c>
      <c r="H338" s="94">
        <v>2612.4</v>
      </c>
      <c r="I338" s="94">
        <v>1616.1</v>
      </c>
      <c r="J338" s="94">
        <v>996.3</v>
      </c>
      <c r="K338" s="106">
        <f>SUM(L338:O338)</f>
        <v>1014340</v>
      </c>
      <c r="L338" s="108">
        <v>0</v>
      </c>
      <c r="M338" s="108">
        <v>0</v>
      </c>
      <c r="N338" s="108">
        <v>0</v>
      </c>
      <c r="O338" s="94">
        <v>1014340</v>
      </c>
      <c r="P338" s="114">
        <f t="shared" si="67"/>
        <v>388.27897718572956</v>
      </c>
      <c r="Q338" s="106">
        <v>9673</v>
      </c>
      <c r="R338" s="103" t="s">
        <v>43</v>
      </c>
    </row>
    <row r="339" spans="1:21" s="33" customFormat="1" ht="24.95" customHeight="1">
      <c r="A339" s="128" t="s">
        <v>1451</v>
      </c>
      <c r="B339" s="99" t="s">
        <v>1085</v>
      </c>
      <c r="C339" s="92">
        <v>1959</v>
      </c>
      <c r="D339" s="92" t="s">
        <v>21</v>
      </c>
      <c r="E339" s="92" t="s">
        <v>20</v>
      </c>
      <c r="F339" s="100">
        <v>2</v>
      </c>
      <c r="G339" s="100">
        <v>1</v>
      </c>
      <c r="H339" s="104">
        <v>442.5</v>
      </c>
      <c r="I339" s="104">
        <v>372.8</v>
      </c>
      <c r="J339" s="104">
        <v>227.5</v>
      </c>
      <c r="K339" s="104">
        <f>SUM(L339:O339)</f>
        <v>2637062.5499999998</v>
      </c>
      <c r="L339" s="104">
        <v>0</v>
      </c>
      <c r="M339" s="104">
        <v>0</v>
      </c>
      <c r="N339" s="104">
        <v>0</v>
      </c>
      <c r="O339" s="104">
        <v>2637062.5499999998</v>
      </c>
      <c r="P339" s="104">
        <f>K339/H339</f>
        <v>5959.4633898305083</v>
      </c>
      <c r="Q339" s="104">
        <v>9673</v>
      </c>
      <c r="R339" s="98" t="s">
        <v>41</v>
      </c>
      <c r="S339" s="34"/>
      <c r="T339" s="34"/>
    </row>
    <row r="340" spans="1:21" s="26" customFormat="1" ht="24.95" customHeight="1">
      <c r="A340" s="128" t="s">
        <v>1452</v>
      </c>
      <c r="B340" s="99" t="s">
        <v>228</v>
      </c>
      <c r="C340" s="92">
        <v>1959</v>
      </c>
      <c r="D340" s="107" t="s">
        <v>21</v>
      </c>
      <c r="E340" s="92" t="s">
        <v>20</v>
      </c>
      <c r="F340" s="111">
        <v>2</v>
      </c>
      <c r="G340" s="111">
        <v>1</v>
      </c>
      <c r="H340" s="94">
        <v>438.9</v>
      </c>
      <c r="I340" s="94">
        <v>370</v>
      </c>
      <c r="J340" s="94">
        <v>342.3</v>
      </c>
      <c r="K340" s="106">
        <f t="shared" si="66"/>
        <v>4435205</v>
      </c>
      <c r="L340" s="108">
        <v>0</v>
      </c>
      <c r="M340" s="108">
        <v>0</v>
      </c>
      <c r="N340" s="108">
        <v>0</v>
      </c>
      <c r="O340" s="94">
        <v>4435205</v>
      </c>
      <c r="P340" s="114">
        <f t="shared" si="67"/>
        <v>10105.274550011392</v>
      </c>
      <c r="Q340" s="106">
        <v>9673</v>
      </c>
      <c r="R340" s="98" t="s">
        <v>43</v>
      </c>
      <c r="S340" s="30"/>
      <c r="T340" s="30"/>
      <c r="U340" s="25"/>
    </row>
    <row r="341" spans="1:21" s="26" customFormat="1" ht="24.95" customHeight="1">
      <c r="A341" s="128" t="s">
        <v>1453</v>
      </c>
      <c r="B341" s="99" t="s">
        <v>229</v>
      </c>
      <c r="C341" s="92">
        <v>1959</v>
      </c>
      <c r="D341" s="107" t="s">
        <v>21</v>
      </c>
      <c r="E341" s="92" t="s">
        <v>20</v>
      </c>
      <c r="F341" s="111">
        <v>2</v>
      </c>
      <c r="G341" s="111">
        <v>1</v>
      </c>
      <c r="H341" s="94">
        <v>293.10000000000002</v>
      </c>
      <c r="I341" s="94">
        <v>270.5</v>
      </c>
      <c r="J341" s="94">
        <v>202.6</v>
      </c>
      <c r="K341" s="106">
        <f t="shared" si="66"/>
        <v>3080270</v>
      </c>
      <c r="L341" s="108">
        <v>0</v>
      </c>
      <c r="M341" s="108">
        <v>0</v>
      </c>
      <c r="N341" s="108">
        <v>0</v>
      </c>
      <c r="O341" s="94">
        <v>3080270</v>
      </c>
      <c r="P341" s="114">
        <f t="shared" si="67"/>
        <v>10509.280109177755</v>
      </c>
      <c r="Q341" s="106">
        <v>9673</v>
      </c>
      <c r="R341" s="98" t="s">
        <v>43</v>
      </c>
      <c r="S341" s="30"/>
      <c r="T341" s="30"/>
      <c r="U341" s="25"/>
    </row>
    <row r="342" spans="1:21" s="33" customFormat="1" ht="24.95" customHeight="1">
      <c r="A342" s="128" t="s">
        <v>1454</v>
      </c>
      <c r="B342" s="99" t="s">
        <v>1086</v>
      </c>
      <c r="C342" s="92">
        <v>1957</v>
      </c>
      <c r="D342" s="107" t="s">
        <v>21</v>
      </c>
      <c r="E342" s="92" t="s">
        <v>20</v>
      </c>
      <c r="F342" s="100">
        <v>2</v>
      </c>
      <c r="G342" s="100">
        <v>1</v>
      </c>
      <c r="H342" s="104">
        <v>451.8</v>
      </c>
      <c r="I342" s="104">
        <v>396.2</v>
      </c>
      <c r="J342" s="104">
        <v>250.7</v>
      </c>
      <c r="K342" s="104">
        <f>SUM(L342:O342)</f>
        <v>953599.24</v>
      </c>
      <c r="L342" s="104">
        <v>0</v>
      </c>
      <c r="M342" s="104">
        <v>0</v>
      </c>
      <c r="N342" s="104">
        <v>0</v>
      </c>
      <c r="O342" s="104">
        <v>953599.24</v>
      </c>
      <c r="P342" s="104">
        <f>K342/H342</f>
        <v>2110.6667552014164</v>
      </c>
      <c r="Q342" s="104">
        <v>9673</v>
      </c>
      <c r="R342" s="98" t="s">
        <v>41</v>
      </c>
    </row>
    <row r="343" spans="1:21" s="33" customFormat="1" ht="24.95" customHeight="1">
      <c r="A343" s="128" t="s">
        <v>1455</v>
      </c>
      <c r="B343" s="99" t="s">
        <v>1106</v>
      </c>
      <c r="C343" s="92">
        <v>1965</v>
      </c>
      <c r="D343" s="107" t="s">
        <v>21</v>
      </c>
      <c r="E343" s="92" t="s">
        <v>20</v>
      </c>
      <c r="F343" s="100">
        <v>2</v>
      </c>
      <c r="G343" s="100">
        <v>2</v>
      </c>
      <c r="H343" s="104">
        <v>408.5</v>
      </c>
      <c r="I343" s="104">
        <v>361.7</v>
      </c>
      <c r="J343" s="104">
        <v>206.7</v>
      </c>
      <c r="K343" s="104">
        <f>SUM(L343:O343)</f>
        <v>3403400</v>
      </c>
      <c r="L343" s="104">
        <v>0</v>
      </c>
      <c r="M343" s="104">
        <v>0</v>
      </c>
      <c r="N343" s="104">
        <v>0</v>
      </c>
      <c r="O343" s="104">
        <v>3403400</v>
      </c>
      <c r="P343" s="104">
        <f>K343/H343</f>
        <v>8331.4565483476126</v>
      </c>
      <c r="Q343" s="104">
        <v>9673</v>
      </c>
      <c r="R343" s="98" t="s">
        <v>42</v>
      </c>
    </row>
    <row r="344" spans="1:21" s="33" customFormat="1" ht="24.95" customHeight="1">
      <c r="A344" s="128" t="s">
        <v>1456</v>
      </c>
      <c r="B344" s="99" t="s">
        <v>1157</v>
      </c>
      <c r="C344" s="92">
        <v>1978</v>
      </c>
      <c r="D344" s="107" t="s">
        <v>21</v>
      </c>
      <c r="E344" s="92" t="s">
        <v>20</v>
      </c>
      <c r="F344" s="100">
        <v>2</v>
      </c>
      <c r="G344" s="100">
        <v>3</v>
      </c>
      <c r="H344" s="104">
        <v>1308.76</v>
      </c>
      <c r="I344" s="104">
        <v>402.2</v>
      </c>
      <c r="J344" s="104">
        <v>557.9</v>
      </c>
      <c r="K344" s="104">
        <f>SUM(L344:O344)</f>
        <v>3175586</v>
      </c>
      <c r="L344" s="104">
        <v>0</v>
      </c>
      <c r="M344" s="104">
        <v>0</v>
      </c>
      <c r="N344" s="104">
        <v>0</v>
      </c>
      <c r="O344" s="104">
        <v>3175586</v>
      </c>
      <c r="P344" s="104">
        <f>K344/H344</f>
        <v>2426.4082031846938</v>
      </c>
      <c r="Q344" s="104">
        <v>9673</v>
      </c>
      <c r="R344" s="98" t="s">
        <v>42</v>
      </c>
    </row>
    <row r="345" spans="1:21" s="33" customFormat="1" ht="24.95" customHeight="1">
      <c r="A345" s="128" t="s">
        <v>1457</v>
      </c>
      <c r="B345" s="99" t="s">
        <v>1158</v>
      </c>
      <c r="C345" s="92">
        <v>1978</v>
      </c>
      <c r="D345" s="107" t="s">
        <v>21</v>
      </c>
      <c r="E345" s="92" t="s">
        <v>20</v>
      </c>
      <c r="F345" s="100">
        <v>2</v>
      </c>
      <c r="G345" s="100">
        <v>3</v>
      </c>
      <c r="H345" s="104">
        <v>1324.49</v>
      </c>
      <c r="I345" s="104">
        <v>412.8</v>
      </c>
      <c r="J345" s="104">
        <v>567.29999999999995</v>
      </c>
      <c r="K345" s="104">
        <f>SUM(L345:O345)</f>
        <v>3212551.5</v>
      </c>
      <c r="L345" s="104">
        <v>0</v>
      </c>
      <c r="M345" s="104">
        <v>0</v>
      </c>
      <c r="N345" s="104">
        <v>0</v>
      </c>
      <c r="O345" s="104">
        <v>3212551.5</v>
      </c>
      <c r="P345" s="104">
        <f>K345/H345</f>
        <v>2425.5007587826258</v>
      </c>
      <c r="Q345" s="104">
        <v>9673</v>
      </c>
      <c r="R345" s="98" t="s">
        <v>42</v>
      </c>
    </row>
    <row r="346" spans="1:21" ht="30" customHeight="1">
      <c r="A346" s="196" t="s">
        <v>1941</v>
      </c>
      <c r="B346" s="196"/>
      <c r="C346" s="196"/>
      <c r="D346" s="196"/>
      <c r="E346" s="196"/>
      <c r="F346" s="196"/>
      <c r="G346" s="196"/>
      <c r="H346" s="196"/>
      <c r="I346" s="196"/>
      <c r="J346" s="196"/>
      <c r="K346" s="196"/>
      <c r="L346" s="196"/>
      <c r="M346" s="196"/>
      <c r="N346" s="196"/>
      <c r="O346" s="196"/>
      <c r="P346" s="196"/>
      <c r="Q346" s="196"/>
      <c r="R346" s="196"/>
    </row>
    <row r="347" spans="1:21" ht="35.1" customHeight="1">
      <c r="A347" s="193" t="s">
        <v>255</v>
      </c>
      <c r="B347" s="193"/>
      <c r="C347" s="89" t="s">
        <v>22</v>
      </c>
      <c r="D347" s="89" t="s">
        <v>22</v>
      </c>
      <c r="E347" s="89" t="s">
        <v>22</v>
      </c>
      <c r="F347" s="55" t="s">
        <v>22</v>
      </c>
      <c r="G347" s="55" t="s">
        <v>22</v>
      </c>
      <c r="H347" s="56">
        <f t="shared" ref="H347:N347" si="68">SUM(H348:H365)</f>
        <v>10975.639999999996</v>
      </c>
      <c r="I347" s="56">
        <f t="shared" si="68"/>
        <v>59.2</v>
      </c>
      <c r="J347" s="56">
        <f t="shared" si="68"/>
        <v>9844.4800000000032</v>
      </c>
      <c r="K347" s="56">
        <f t="shared" si="68"/>
        <v>54373169.259999998</v>
      </c>
      <c r="L347" s="56">
        <f t="shared" si="68"/>
        <v>0</v>
      </c>
      <c r="M347" s="56">
        <f t="shared" si="68"/>
        <v>0</v>
      </c>
      <c r="N347" s="56">
        <f t="shared" si="68"/>
        <v>0</v>
      </c>
      <c r="O347" s="56">
        <f>SUM(O348:O365)</f>
        <v>54373169.259999998</v>
      </c>
      <c r="P347" s="51">
        <f>K347/H347</f>
        <v>4953.9862149268765</v>
      </c>
      <c r="Q347" s="57" t="s">
        <v>22</v>
      </c>
      <c r="R347" s="58" t="s">
        <v>22</v>
      </c>
    </row>
    <row r="348" spans="1:21" s="26" customFormat="1" ht="24.95" customHeight="1">
      <c r="A348" s="130" t="s">
        <v>1458</v>
      </c>
      <c r="B348" s="99" t="s">
        <v>239</v>
      </c>
      <c r="C348" s="92">
        <v>1953</v>
      </c>
      <c r="D348" s="92" t="s">
        <v>21</v>
      </c>
      <c r="E348" s="92" t="s">
        <v>20</v>
      </c>
      <c r="F348" s="92">
        <v>2</v>
      </c>
      <c r="G348" s="92">
        <v>2</v>
      </c>
      <c r="H348" s="94">
        <v>692.6</v>
      </c>
      <c r="I348" s="94">
        <v>0</v>
      </c>
      <c r="J348" s="94">
        <v>469.54</v>
      </c>
      <c r="K348" s="106">
        <f t="shared" ref="K348:K365" si="69">SUM(L348:O348)</f>
        <v>6535410</v>
      </c>
      <c r="L348" s="94">
        <v>0</v>
      </c>
      <c r="M348" s="94">
        <v>0</v>
      </c>
      <c r="N348" s="94">
        <v>0</v>
      </c>
      <c r="O348" s="94">
        <v>6535410</v>
      </c>
      <c r="P348" s="114">
        <f t="shared" ref="P348:P364" si="70">K348/H348</f>
        <v>9436.0525555876411</v>
      </c>
      <c r="Q348" s="106">
        <v>9673</v>
      </c>
      <c r="R348" s="98" t="s">
        <v>42</v>
      </c>
      <c r="S348" s="25"/>
      <c r="T348" s="25"/>
      <c r="U348" s="25"/>
    </row>
    <row r="349" spans="1:21" s="25" customFormat="1" ht="24.95" customHeight="1">
      <c r="A349" s="130" t="s">
        <v>1459</v>
      </c>
      <c r="B349" s="99" t="s">
        <v>240</v>
      </c>
      <c r="C349" s="92">
        <v>1954</v>
      </c>
      <c r="D349" s="92" t="s">
        <v>21</v>
      </c>
      <c r="E349" s="92" t="s">
        <v>20</v>
      </c>
      <c r="F349" s="100">
        <v>2</v>
      </c>
      <c r="G349" s="100">
        <v>2</v>
      </c>
      <c r="H349" s="94">
        <v>692.6</v>
      </c>
      <c r="I349" s="94">
        <v>0</v>
      </c>
      <c r="J349" s="94">
        <v>513.1</v>
      </c>
      <c r="K349" s="106">
        <f t="shared" si="69"/>
        <v>6523310</v>
      </c>
      <c r="L349" s="94">
        <v>0</v>
      </c>
      <c r="M349" s="94">
        <v>0</v>
      </c>
      <c r="N349" s="94">
        <v>0</v>
      </c>
      <c r="O349" s="104">
        <v>6523310</v>
      </c>
      <c r="P349" s="114">
        <f t="shared" si="70"/>
        <v>9418.5821542015583</v>
      </c>
      <c r="Q349" s="106">
        <v>9673</v>
      </c>
      <c r="R349" s="98" t="s">
        <v>42</v>
      </c>
    </row>
    <row r="350" spans="1:21" s="26" customFormat="1" ht="24.95" customHeight="1">
      <c r="A350" s="194" t="s">
        <v>1460</v>
      </c>
      <c r="B350" s="190" t="s">
        <v>244</v>
      </c>
      <c r="C350" s="158">
        <v>1949</v>
      </c>
      <c r="D350" s="158" t="s">
        <v>21</v>
      </c>
      <c r="E350" s="158" t="s">
        <v>20</v>
      </c>
      <c r="F350" s="189">
        <v>2</v>
      </c>
      <c r="G350" s="189">
        <v>2</v>
      </c>
      <c r="H350" s="159">
        <v>567</v>
      </c>
      <c r="I350" s="159">
        <v>0</v>
      </c>
      <c r="J350" s="159">
        <v>514</v>
      </c>
      <c r="K350" s="106">
        <f>SUM(L350:O350)</f>
        <v>67931.94</v>
      </c>
      <c r="L350" s="94">
        <v>0</v>
      </c>
      <c r="M350" s="94">
        <v>0</v>
      </c>
      <c r="N350" s="94">
        <v>0</v>
      </c>
      <c r="O350" s="104">
        <v>67931.94</v>
      </c>
      <c r="P350" s="114">
        <f>K350/H350</f>
        <v>119.80941798941799</v>
      </c>
      <c r="Q350" s="106">
        <v>9673</v>
      </c>
      <c r="R350" s="98" t="s">
        <v>41</v>
      </c>
      <c r="S350" s="30">
        <f>O350+O352+O353+O354+O359+O362+O364</f>
        <v>10285380.459999999</v>
      </c>
      <c r="T350" s="25"/>
      <c r="U350" s="25"/>
    </row>
    <row r="351" spans="1:21" s="26" customFormat="1" ht="24.95" customHeight="1">
      <c r="A351" s="194"/>
      <c r="B351" s="190"/>
      <c r="C351" s="158"/>
      <c r="D351" s="158"/>
      <c r="E351" s="158"/>
      <c r="F351" s="189"/>
      <c r="G351" s="189"/>
      <c r="H351" s="159"/>
      <c r="I351" s="159"/>
      <c r="J351" s="159"/>
      <c r="K351" s="106">
        <f>SUM(L351:O351)</f>
        <v>4571140</v>
      </c>
      <c r="L351" s="94">
        <v>0</v>
      </c>
      <c r="M351" s="94">
        <v>0</v>
      </c>
      <c r="N351" s="94">
        <v>0</v>
      </c>
      <c r="O351" s="104">
        <v>4571140</v>
      </c>
      <c r="P351" s="114">
        <f>K351/H350</f>
        <v>8061.9753086419751</v>
      </c>
      <c r="Q351" s="106">
        <v>9673</v>
      </c>
      <c r="R351" s="98" t="s">
        <v>42</v>
      </c>
      <c r="S351" s="25"/>
      <c r="T351" s="25"/>
      <c r="U351" s="25"/>
    </row>
    <row r="352" spans="1:21" s="25" customFormat="1" ht="24.95" customHeight="1">
      <c r="A352" s="130" t="s">
        <v>1461</v>
      </c>
      <c r="B352" s="99" t="s">
        <v>241</v>
      </c>
      <c r="C352" s="92">
        <v>1950</v>
      </c>
      <c r="D352" s="92" t="s">
        <v>21</v>
      </c>
      <c r="E352" s="92" t="s">
        <v>256</v>
      </c>
      <c r="F352" s="100">
        <v>2</v>
      </c>
      <c r="G352" s="100">
        <v>2</v>
      </c>
      <c r="H352" s="94">
        <v>1006</v>
      </c>
      <c r="I352" s="94">
        <v>0</v>
      </c>
      <c r="J352" s="94">
        <v>915.9</v>
      </c>
      <c r="K352" s="106">
        <f t="shared" si="69"/>
        <v>1896196.86</v>
      </c>
      <c r="L352" s="94">
        <v>0</v>
      </c>
      <c r="M352" s="94">
        <v>0</v>
      </c>
      <c r="N352" s="94">
        <v>0</v>
      </c>
      <c r="O352" s="104">
        <v>1896196.86</v>
      </c>
      <c r="P352" s="114">
        <f t="shared" si="70"/>
        <v>1884.8875347912526</v>
      </c>
      <c r="Q352" s="106">
        <v>9673</v>
      </c>
      <c r="R352" s="98" t="s">
        <v>41</v>
      </c>
      <c r="U352" s="30"/>
    </row>
    <row r="353" spans="1:256" s="26" customFormat="1" ht="24.95" customHeight="1">
      <c r="A353" s="130" t="s">
        <v>1462</v>
      </c>
      <c r="B353" s="99" t="s">
        <v>242</v>
      </c>
      <c r="C353" s="92">
        <v>1996</v>
      </c>
      <c r="D353" s="92" t="s">
        <v>21</v>
      </c>
      <c r="E353" s="92" t="s">
        <v>20</v>
      </c>
      <c r="F353" s="100">
        <v>5</v>
      </c>
      <c r="G353" s="100">
        <v>6</v>
      </c>
      <c r="H353" s="94">
        <v>3798.6</v>
      </c>
      <c r="I353" s="94">
        <v>0</v>
      </c>
      <c r="J353" s="94">
        <v>3700.9</v>
      </c>
      <c r="K353" s="106">
        <f t="shared" si="69"/>
        <v>3214200.37</v>
      </c>
      <c r="L353" s="94">
        <v>0</v>
      </c>
      <c r="M353" s="94">
        <v>0</v>
      </c>
      <c r="N353" s="94">
        <v>0</v>
      </c>
      <c r="O353" s="104">
        <v>3214200.37</v>
      </c>
      <c r="P353" s="114">
        <f t="shared" si="70"/>
        <v>846.15394355815306</v>
      </c>
      <c r="Q353" s="106">
        <v>9673</v>
      </c>
      <c r="R353" s="98" t="s">
        <v>41</v>
      </c>
      <c r="S353" s="25"/>
      <c r="T353" s="25"/>
      <c r="U353" s="25"/>
    </row>
    <row r="354" spans="1:256" s="25" customFormat="1" ht="24.95" customHeight="1">
      <c r="A354" s="130" t="s">
        <v>1463</v>
      </c>
      <c r="B354" s="99" t="s">
        <v>243</v>
      </c>
      <c r="C354" s="92">
        <v>1952</v>
      </c>
      <c r="D354" s="92" t="s">
        <v>21</v>
      </c>
      <c r="E354" s="92" t="s">
        <v>20</v>
      </c>
      <c r="F354" s="100">
        <v>2</v>
      </c>
      <c r="G354" s="100">
        <v>2</v>
      </c>
      <c r="H354" s="94">
        <v>615.4</v>
      </c>
      <c r="I354" s="94">
        <v>0</v>
      </c>
      <c r="J354" s="94">
        <v>570.79999999999995</v>
      </c>
      <c r="K354" s="106">
        <f t="shared" si="69"/>
        <v>1436634.33</v>
      </c>
      <c r="L354" s="94">
        <v>0</v>
      </c>
      <c r="M354" s="94">
        <v>0</v>
      </c>
      <c r="N354" s="94">
        <v>0</v>
      </c>
      <c r="O354" s="104">
        <v>1436634.33</v>
      </c>
      <c r="P354" s="114">
        <f t="shared" si="70"/>
        <v>2334.4724244393892</v>
      </c>
      <c r="Q354" s="106">
        <v>9673</v>
      </c>
      <c r="R354" s="98" t="s">
        <v>41</v>
      </c>
    </row>
    <row r="355" spans="1:256" s="26" customFormat="1" ht="24.95" customHeight="1">
      <c r="A355" s="130" t="s">
        <v>1464</v>
      </c>
      <c r="B355" s="99" t="s">
        <v>245</v>
      </c>
      <c r="C355" s="92">
        <v>1960</v>
      </c>
      <c r="D355" s="92" t="s">
        <v>21</v>
      </c>
      <c r="E355" s="92" t="s">
        <v>20</v>
      </c>
      <c r="F355" s="100">
        <v>2</v>
      </c>
      <c r="G355" s="100">
        <v>2</v>
      </c>
      <c r="H355" s="94">
        <v>417</v>
      </c>
      <c r="I355" s="94">
        <v>0</v>
      </c>
      <c r="J355" s="94">
        <v>359.8</v>
      </c>
      <c r="K355" s="106">
        <f t="shared" si="69"/>
        <v>3870580</v>
      </c>
      <c r="L355" s="75">
        <v>0</v>
      </c>
      <c r="M355" s="75">
        <v>0</v>
      </c>
      <c r="N355" s="75">
        <v>0</v>
      </c>
      <c r="O355" s="104">
        <v>3870580</v>
      </c>
      <c r="P355" s="114">
        <f t="shared" si="70"/>
        <v>9281.9664268585129</v>
      </c>
      <c r="Q355" s="106">
        <v>9673</v>
      </c>
      <c r="R355" s="98" t="s">
        <v>43</v>
      </c>
      <c r="S355" s="30"/>
      <c r="T355" s="30"/>
      <c r="U355" s="25"/>
    </row>
    <row r="356" spans="1:256" s="26" customFormat="1" ht="24.95" customHeight="1">
      <c r="A356" s="130" t="s">
        <v>1465</v>
      </c>
      <c r="B356" s="99" t="s">
        <v>248</v>
      </c>
      <c r="C356" s="92">
        <v>1959</v>
      </c>
      <c r="D356" s="92" t="s">
        <v>21</v>
      </c>
      <c r="E356" s="92" t="s">
        <v>20</v>
      </c>
      <c r="F356" s="100">
        <v>2</v>
      </c>
      <c r="G356" s="100">
        <v>1</v>
      </c>
      <c r="H356" s="104">
        <v>299.89999999999998</v>
      </c>
      <c r="I356" s="104">
        <v>0</v>
      </c>
      <c r="J356" s="104">
        <v>275.10000000000002</v>
      </c>
      <c r="K356" s="106">
        <f>SUM(L356:O356)</f>
        <v>2852140</v>
      </c>
      <c r="L356" s="35">
        <v>0</v>
      </c>
      <c r="M356" s="35">
        <v>0</v>
      </c>
      <c r="N356" s="35">
        <v>0</v>
      </c>
      <c r="O356" s="104">
        <v>2852140</v>
      </c>
      <c r="P356" s="114">
        <f>K356/H356</f>
        <v>9510.3034344781609</v>
      </c>
      <c r="Q356" s="106">
        <v>9673</v>
      </c>
      <c r="R356" s="98" t="s">
        <v>43</v>
      </c>
      <c r="S356" s="30"/>
      <c r="T356" s="30"/>
      <c r="U356" s="25"/>
    </row>
    <row r="357" spans="1:256" s="26" customFormat="1" ht="24.95" customHeight="1">
      <c r="A357" s="130" t="s">
        <v>1466</v>
      </c>
      <c r="B357" s="99" t="s">
        <v>246</v>
      </c>
      <c r="C357" s="92">
        <v>1960</v>
      </c>
      <c r="D357" s="92" t="s">
        <v>21</v>
      </c>
      <c r="E357" s="92" t="s">
        <v>20</v>
      </c>
      <c r="F357" s="100">
        <v>2</v>
      </c>
      <c r="G357" s="100">
        <v>1</v>
      </c>
      <c r="H357" s="94">
        <v>299.8</v>
      </c>
      <c r="I357" s="94">
        <v>0</v>
      </c>
      <c r="J357" s="94">
        <v>276.5</v>
      </c>
      <c r="K357" s="106">
        <f t="shared" si="69"/>
        <v>3149273</v>
      </c>
      <c r="L357" s="75">
        <v>0</v>
      </c>
      <c r="M357" s="75">
        <v>0</v>
      </c>
      <c r="N357" s="75">
        <v>0</v>
      </c>
      <c r="O357" s="104">
        <v>3149273</v>
      </c>
      <c r="P357" s="114">
        <f>K357/H357</f>
        <v>10504.579719813208</v>
      </c>
      <c r="Q357" s="106">
        <v>9673</v>
      </c>
      <c r="R357" s="98" t="s">
        <v>43</v>
      </c>
      <c r="S357" s="25"/>
      <c r="T357" s="25"/>
      <c r="U357" s="25"/>
    </row>
    <row r="358" spans="1:256" s="26" customFormat="1" ht="24.95" customHeight="1">
      <c r="A358" s="130" t="s">
        <v>1467</v>
      </c>
      <c r="B358" s="99" t="s">
        <v>247</v>
      </c>
      <c r="C358" s="107">
        <v>1958</v>
      </c>
      <c r="D358" s="92" t="s">
        <v>21</v>
      </c>
      <c r="E358" s="107" t="s">
        <v>257</v>
      </c>
      <c r="F358" s="107">
        <v>2</v>
      </c>
      <c r="G358" s="107">
        <v>1</v>
      </c>
      <c r="H358" s="108">
        <v>476.8</v>
      </c>
      <c r="I358" s="108">
        <v>0</v>
      </c>
      <c r="J358" s="108">
        <v>362.8</v>
      </c>
      <c r="K358" s="106">
        <f t="shared" si="69"/>
        <v>3865620</v>
      </c>
      <c r="L358" s="35">
        <v>0</v>
      </c>
      <c r="M358" s="35">
        <v>0</v>
      </c>
      <c r="N358" s="35">
        <v>0</v>
      </c>
      <c r="O358" s="108">
        <v>3865620</v>
      </c>
      <c r="P358" s="114">
        <f t="shared" si="70"/>
        <v>8107.4244966442948</v>
      </c>
      <c r="Q358" s="106">
        <v>9673</v>
      </c>
      <c r="R358" s="103" t="s">
        <v>42</v>
      </c>
      <c r="S358" s="25"/>
      <c r="T358" s="25"/>
      <c r="U358" s="25"/>
    </row>
    <row r="359" spans="1:256" s="26" customFormat="1" ht="24.95" customHeight="1">
      <c r="A359" s="194" t="s">
        <v>1468</v>
      </c>
      <c r="B359" s="190" t="s">
        <v>250</v>
      </c>
      <c r="C359" s="174">
        <v>1952</v>
      </c>
      <c r="D359" s="174" t="s">
        <v>21</v>
      </c>
      <c r="E359" s="174" t="s">
        <v>20</v>
      </c>
      <c r="F359" s="175">
        <v>2</v>
      </c>
      <c r="G359" s="175">
        <v>1</v>
      </c>
      <c r="H359" s="205">
        <v>334.8</v>
      </c>
      <c r="I359" s="205">
        <v>0</v>
      </c>
      <c r="J359" s="205">
        <v>258.60000000000002</v>
      </c>
      <c r="K359" s="106">
        <f>SUM(L359:O359)</f>
        <v>43502.720000000001</v>
      </c>
      <c r="L359" s="76">
        <v>0</v>
      </c>
      <c r="M359" s="76">
        <v>0</v>
      </c>
      <c r="N359" s="76">
        <v>0</v>
      </c>
      <c r="O359" s="104">
        <v>43502.720000000001</v>
      </c>
      <c r="P359" s="114">
        <f>K359/H359</f>
        <v>129.93643966547191</v>
      </c>
      <c r="Q359" s="106">
        <v>9673</v>
      </c>
      <c r="R359" s="60" t="s">
        <v>41</v>
      </c>
      <c r="S359" s="25"/>
      <c r="T359" s="25"/>
      <c r="U359" s="25"/>
    </row>
    <row r="360" spans="1:256" s="26" customFormat="1" ht="24.95" customHeight="1">
      <c r="A360" s="194"/>
      <c r="B360" s="190"/>
      <c r="C360" s="174"/>
      <c r="D360" s="174"/>
      <c r="E360" s="174"/>
      <c r="F360" s="175"/>
      <c r="G360" s="175"/>
      <c r="H360" s="205"/>
      <c r="I360" s="205"/>
      <c r="J360" s="205"/>
      <c r="K360" s="106">
        <f>SUM(L360:O360)</f>
        <v>3096980</v>
      </c>
      <c r="L360" s="76">
        <v>0</v>
      </c>
      <c r="M360" s="76">
        <v>0</v>
      </c>
      <c r="N360" s="76">
        <v>0</v>
      </c>
      <c r="O360" s="106">
        <v>3096980</v>
      </c>
      <c r="P360" s="114">
        <f>K360/H359</f>
        <v>9250.2389486260454</v>
      </c>
      <c r="Q360" s="106">
        <v>9673</v>
      </c>
      <c r="R360" s="60" t="s">
        <v>42</v>
      </c>
      <c r="S360" s="25"/>
      <c r="T360" s="25"/>
      <c r="U360" s="25"/>
    </row>
    <row r="361" spans="1:256" s="26" customFormat="1" ht="24.95" customHeight="1">
      <c r="A361" s="130" t="s">
        <v>1469</v>
      </c>
      <c r="B361" s="99" t="s">
        <v>249</v>
      </c>
      <c r="C361" s="107">
        <v>1959</v>
      </c>
      <c r="D361" s="92" t="s">
        <v>21</v>
      </c>
      <c r="E361" s="92" t="s">
        <v>20</v>
      </c>
      <c r="F361" s="107">
        <v>2</v>
      </c>
      <c r="G361" s="107">
        <v>1</v>
      </c>
      <c r="H361" s="108">
        <v>210.5</v>
      </c>
      <c r="I361" s="108">
        <v>0</v>
      </c>
      <c r="J361" s="108">
        <v>192.1</v>
      </c>
      <c r="K361" s="106">
        <f t="shared" si="69"/>
        <v>3043696</v>
      </c>
      <c r="L361" s="35">
        <v>0</v>
      </c>
      <c r="M361" s="35">
        <v>0</v>
      </c>
      <c r="N361" s="35">
        <v>0</v>
      </c>
      <c r="O361" s="108">
        <v>3043696</v>
      </c>
      <c r="P361" s="114">
        <f t="shared" si="70"/>
        <v>14459.363420427553</v>
      </c>
      <c r="Q361" s="106">
        <v>9673</v>
      </c>
      <c r="R361" s="103" t="s">
        <v>43</v>
      </c>
      <c r="S361" s="25"/>
      <c r="T361" s="25"/>
      <c r="U361" s="25"/>
    </row>
    <row r="362" spans="1:256" s="25" customFormat="1" ht="24.95" customHeight="1">
      <c r="A362" s="130" t="s">
        <v>1470</v>
      </c>
      <c r="B362" s="99" t="s">
        <v>251</v>
      </c>
      <c r="C362" s="92">
        <v>1974</v>
      </c>
      <c r="D362" s="107" t="s">
        <v>21</v>
      </c>
      <c r="E362" s="107" t="s">
        <v>20</v>
      </c>
      <c r="F362" s="100">
        <v>2</v>
      </c>
      <c r="G362" s="100">
        <v>2</v>
      </c>
      <c r="H362" s="94">
        <v>583.04999999999995</v>
      </c>
      <c r="I362" s="94">
        <v>0</v>
      </c>
      <c r="J362" s="94">
        <v>533.95000000000005</v>
      </c>
      <c r="K362" s="106">
        <f t="shared" si="69"/>
        <v>3590879.95</v>
      </c>
      <c r="L362" s="35">
        <v>0</v>
      </c>
      <c r="M362" s="35">
        <v>0</v>
      </c>
      <c r="N362" s="35">
        <v>0</v>
      </c>
      <c r="O362" s="104">
        <v>3590879.95</v>
      </c>
      <c r="P362" s="114">
        <f t="shared" si="70"/>
        <v>6158.7856101535035</v>
      </c>
      <c r="Q362" s="106">
        <v>9673</v>
      </c>
      <c r="R362" s="98" t="s">
        <v>41</v>
      </c>
      <c r="S362" s="30"/>
      <c r="T362" s="30"/>
    </row>
    <row r="363" spans="1:256" s="25" customFormat="1" ht="24.95" customHeight="1">
      <c r="A363" s="130" t="s">
        <v>1471</v>
      </c>
      <c r="B363" s="99" t="s">
        <v>1046</v>
      </c>
      <c r="C363" s="92">
        <v>1976</v>
      </c>
      <c r="D363" s="107" t="s">
        <v>21</v>
      </c>
      <c r="E363" s="107" t="s">
        <v>20</v>
      </c>
      <c r="F363" s="100">
        <v>2</v>
      </c>
      <c r="G363" s="100">
        <v>2</v>
      </c>
      <c r="H363" s="94">
        <v>801.3</v>
      </c>
      <c r="I363" s="94">
        <v>59.2</v>
      </c>
      <c r="J363" s="94">
        <v>742.1</v>
      </c>
      <c r="K363" s="106">
        <f>SUM(L363:O363)</f>
        <v>4190719.8</v>
      </c>
      <c r="L363" s="35">
        <v>0</v>
      </c>
      <c r="M363" s="35">
        <v>0</v>
      </c>
      <c r="N363" s="35">
        <v>0</v>
      </c>
      <c r="O363" s="104">
        <v>4190719.8</v>
      </c>
      <c r="P363" s="114">
        <f t="shared" si="70"/>
        <v>5229.901160614002</v>
      </c>
      <c r="Q363" s="106">
        <v>9673</v>
      </c>
      <c r="R363" s="103" t="s">
        <v>42</v>
      </c>
      <c r="S363" s="30"/>
      <c r="T363" s="30"/>
      <c r="IV363" s="25">
        <f>SUM(A363:IU363)</f>
        <v>8399925.1011606138</v>
      </c>
    </row>
    <row r="364" spans="1:256" s="25" customFormat="1" ht="24.95" customHeight="1">
      <c r="A364" s="194" t="s">
        <v>1472</v>
      </c>
      <c r="B364" s="190" t="s">
        <v>252</v>
      </c>
      <c r="C364" s="158">
        <v>1951</v>
      </c>
      <c r="D364" s="158" t="s">
        <v>21</v>
      </c>
      <c r="E364" s="174" t="s">
        <v>257</v>
      </c>
      <c r="F364" s="189">
        <v>2</v>
      </c>
      <c r="G364" s="189">
        <v>1</v>
      </c>
      <c r="H364" s="192">
        <v>180.29</v>
      </c>
      <c r="I364" s="192">
        <v>0</v>
      </c>
      <c r="J364" s="192">
        <v>159.29</v>
      </c>
      <c r="K364" s="106">
        <f>SUM(L364:O364)</f>
        <v>36034.29</v>
      </c>
      <c r="L364" s="35">
        <v>0</v>
      </c>
      <c r="M364" s="35">
        <v>0</v>
      </c>
      <c r="N364" s="35">
        <v>0</v>
      </c>
      <c r="O364" s="104">
        <v>36034.29</v>
      </c>
      <c r="P364" s="114">
        <f t="shared" si="70"/>
        <v>199.86848965555495</v>
      </c>
      <c r="Q364" s="106">
        <v>9673</v>
      </c>
      <c r="R364" s="103" t="s">
        <v>41</v>
      </c>
      <c r="S364" s="30"/>
      <c r="T364" s="30"/>
    </row>
    <row r="365" spans="1:256" s="25" customFormat="1" ht="24.95" customHeight="1">
      <c r="A365" s="194"/>
      <c r="B365" s="190"/>
      <c r="C365" s="158"/>
      <c r="D365" s="158"/>
      <c r="E365" s="174"/>
      <c r="F365" s="189"/>
      <c r="G365" s="189"/>
      <c r="H365" s="192"/>
      <c r="I365" s="192"/>
      <c r="J365" s="192"/>
      <c r="K365" s="106">
        <f t="shared" si="69"/>
        <v>2388920</v>
      </c>
      <c r="L365" s="35">
        <v>0</v>
      </c>
      <c r="M365" s="35">
        <v>0</v>
      </c>
      <c r="N365" s="35">
        <v>0</v>
      </c>
      <c r="O365" s="104">
        <v>2388920</v>
      </c>
      <c r="P365" s="114">
        <f>K365/H364</f>
        <v>13250.429862998502</v>
      </c>
      <c r="Q365" s="106">
        <v>9673</v>
      </c>
      <c r="R365" s="98" t="s">
        <v>42</v>
      </c>
    </row>
    <row r="366" spans="1:256" ht="30" customHeight="1">
      <c r="A366" s="196" t="s">
        <v>1942</v>
      </c>
      <c r="B366" s="196"/>
      <c r="C366" s="196"/>
      <c r="D366" s="196"/>
      <c r="E366" s="196"/>
      <c r="F366" s="196"/>
      <c r="G366" s="196"/>
      <c r="H366" s="196"/>
      <c r="I366" s="196"/>
      <c r="J366" s="196"/>
      <c r="K366" s="196"/>
      <c r="L366" s="196"/>
      <c r="M366" s="196"/>
      <c r="N366" s="196"/>
      <c r="O366" s="196"/>
      <c r="P366" s="196"/>
      <c r="Q366" s="196"/>
      <c r="R366" s="196"/>
    </row>
    <row r="367" spans="1:256" ht="35.1" customHeight="1">
      <c r="A367" s="193" t="s">
        <v>1191</v>
      </c>
      <c r="B367" s="193"/>
      <c r="C367" s="89" t="s">
        <v>22</v>
      </c>
      <c r="D367" s="89" t="s">
        <v>22</v>
      </c>
      <c r="E367" s="89" t="s">
        <v>22</v>
      </c>
      <c r="F367" s="55" t="s">
        <v>22</v>
      </c>
      <c r="G367" s="55" t="s">
        <v>22</v>
      </c>
      <c r="H367" s="56">
        <f t="shared" ref="H367:N367" si="71">SUM(H368)</f>
        <v>460</v>
      </c>
      <c r="I367" s="56">
        <f t="shared" si="71"/>
        <v>60</v>
      </c>
      <c r="J367" s="56">
        <f t="shared" si="71"/>
        <v>400</v>
      </c>
      <c r="K367" s="56">
        <f t="shared" si="71"/>
        <v>3462550</v>
      </c>
      <c r="L367" s="56">
        <f t="shared" si="71"/>
        <v>0</v>
      </c>
      <c r="M367" s="56">
        <f t="shared" si="71"/>
        <v>0</v>
      </c>
      <c r="N367" s="56">
        <f t="shared" si="71"/>
        <v>0</v>
      </c>
      <c r="O367" s="56">
        <f>SUM(O368)</f>
        <v>3462550</v>
      </c>
      <c r="P367" s="51">
        <f>K367/H367</f>
        <v>7527.282608695652</v>
      </c>
      <c r="Q367" s="57" t="s">
        <v>22</v>
      </c>
      <c r="R367" s="58" t="s">
        <v>22</v>
      </c>
    </row>
    <row r="368" spans="1:256" s="26" customFormat="1" ht="27" customHeight="1">
      <c r="A368" s="130" t="s">
        <v>1473</v>
      </c>
      <c r="B368" s="99" t="s">
        <v>1047</v>
      </c>
      <c r="C368" s="98" t="s">
        <v>1048</v>
      </c>
      <c r="D368" s="92" t="s">
        <v>21</v>
      </c>
      <c r="E368" s="107" t="s">
        <v>20</v>
      </c>
      <c r="F368" s="98" t="s">
        <v>260</v>
      </c>
      <c r="G368" s="98" t="s">
        <v>260</v>
      </c>
      <c r="H368" s="94">
        <v>460</v>
      </c>
      <c r="I368" s="94">
        <v>60</v>
      </c>
      <c r="J368" s="94">
        <v>400</v>
      </c>
      <c r="K368" s="106">
        <f>SUM(L368:O368)</f>
        <v>3462550</v>
      </c>
      <c r="L368" s="75">
        <v>0</v>
      </c>
      <c r="M368" s="75">
        <v>0</v>
      </c>
      <c r="N368" s="75">
        <v>0</v>
      </c>
      <c r="O368" s="94">
        <v>3462550</v>
      </c>
      <c r="P368" s="114">
        <f>K368/H368</f>
        <v>7527.282608695652</v>
      </c>
      <c r="Q368" s="106">
        <v>9673</v>
      </c>
      <c r="R368" s="98" t="s">
        <v>42</v>
      </c>
      <c r="S368" s="25"/>
      <c r="T368" s="25"/>
      <c r="U368" s="25"/>
    </row>
    <row r="369" spans="1:21" ht="30" customHeight="1">
      <c r="A369" s="196" t="s">
        <v>1943</v>
      </c>
      <c r="B369" s="196"/>
      <c r="C369" s="196"/>
      <c r="D369" s="196"/>
      <c r="E369" s="196"/>
      <c r="F369" s="196"/>
      <c r="G369" s="196"/>
      <c r="H369" s="196"/>
      <c r="I369" s="196"/>
      <c r="J369" s="196"/>
      <c r="K369" s="196"/>
      <c r="L369" s="196"/>
      <c r="M369" s="196"/>
      <c r="N369" s="196"/>
      <c r="O369" s="196"/>
      <c r="P369" s="196"/>
      <c r="Q369" s="196"/>
      <c r="R369" s="196"/>
    </row>
    <row r="370" spans="1:21" ht="45" customHeight="1">
      <c r="A370" s="193" t="s">
        <v>258</v>
      </c>
      <c r="B370" s="193"/>
      <c r="C370" s="89" t="s">
        <v>22</v>
      </c>
      <c r="D370" s="89" t="s">
        <v>22</v>
      </c>
      <c r="E370" s="89" t="s">
        <v>22</v>
      </c>
      <c r="F370" s="55" t="s">
        <v>22</v>
      </c>
      <c r="G370" s="55" t="s">
        <v>22</v>
      </c>
      <c r="H370" s="56">
        <f>SUM(H371:H373)</f>
        <v>1949.5600000000002</v>
      </c>
      <c r="I370" s="56">
        <f t="shared" ref="I370:O370" si="72">SUM(I371:I373)</f>
        <v>126.6</v>
      </c>
      <c r="J370" s="56">
        <f t="shared" si="72"/>
        <v>1467.6499999999999</v>
      </c>
      <c r="K370" s="56">
        <f t="shared" si="72"/>
        <v>10103475</v>
      </c>
      <c r="L370" s="56">
        <f t="shared" si="72"/>
        <v>0</v>
      </c>
      <c r="M370" s="56">
        <f t="shared" si="72"/>
        <v>0</v>
      </c>
      <c r="N370" s="56">
        <f t="shared" si="72"/>
        <v>0</v>
      </c>
      <c r="O370" s="56">
        <f t="shared" si="72"/>
        <v>10103475</v>
      </c>
      <c r="P370" s="51">
        <f>K370/H370</f>
        <v>5182.4386015306009</v>
      </c>
      <c r="Q370" s="57" t="s">
        <v>22</v>
      </c>
      <c r="R370" s="58" t="s">
        <v>22</v>
      </c>
    </row>
    <row r="371" spans="1:21" s="26" customFormat="1" ht="27" customHeight="1">
      <c r="A371" s="130" t="s">
        <v>1474</v>
      </c>
      <c r="B371" s="99" t="s">
        <v>253</v>
      </c>
      <c r="C371" s="98" t="s">
        <v>259</v>
      </c>
      <c r="D371" s="92" t="s">
        <v>21</v>
      </c>
      <c r="E371" s="107" t="s">
        <v>20</v>
      </c>
      <c r="F371" s="98" t="s">
        <v>260</v>
      </c>
      <c r="G371" s="98" t="s">
        <v>261</v>
      </c>
      <c r="H371" s="94">
        <v>1113.9000000000001</v>
      </c>
      <c r="I371" s="94">
        <v>0</v>
      </c>
      <c r="J371" s="94">
        <v>814</v>
      </c>
      <c r="K371" s="106">
        <f>SUM(L371:O371)</f>
        <v>4060210</v>
      </c>
      <c r="L371" s="75">
        <v>0</v>
      </c>
      <c r="M371" s="75">
        <v>0</v>
      </c>
      <c r="N371" s="75">
        <v>0</v>
      </c>
      <c r="O371" s="94">
        <v>4060210</v>
      </c>
      <c r="P371" s="114">
        <f>K371/H371</f>
        <v>3645.0399497261869</v>
      </c>
      <c r="Q371" s="106">
        <v>9673</v>
      </c>
      <c r="R371" s="98" t="s">
        <v>42</v>
      </c>
      <c r="S371" s="25"/>
      <c r="T371" s="25"/>
      <c r="U371" s="25"/>
    </row>
    <row r="372" spans="1:21" s="26" customFormat="1" ht="27" customHeight="1">
      <c r="A372" s="130" t="s">
        <v>1475</v>
      </c>
      <c r="B372" s="99" t="s">
        <v>1230</v>
      </c>
      <c r="C372" s="98" t="s">
        <v>1231</v>
      </c>
      <c r="D372" s="92" t="s">
        <v>21</v>
      </c>
      <c r="E372" s="107" t="s">
        <v>20</v>
      </c>
      <c r="F372" s="98" t="s">
        <v>260</v>
      </c>
      <c r="G372" s="98" t="s">
        <v>261</v>
      </c>
      <c r="H372" s="94">
        <v>563.36</v>
      </c>
      <c r="I372" s="94">
        <v>0</v>
      </c>
      <c r="J372" s="94">
        <v>518.04999999999995</v>
      </c>
      <c r="K372" s="106">
        <f>SUM(L372:O372)</f>
        <v>2750000</v>
      </c>
      <c r="L372" s="75">
        <v>0</v>
      </c>
      <c r="M372" s="75">
        <v>0</v>
      </c>
      <c r="N372" s="75">
        <v>0</v>
      </c>
      <c r="O372" s="94">
        <v>2750000</v>
      </c>
      <c r="P372" s="114">
        <f>K372/H372</f>
        <v>4881.4257313263279</v>
      </c>
      <c r="Q372" s="106">
        <v>9673</v>
      </c>
      <c r="R372" s="103" t="s">
        <v>43</v>
      </c>
      <c r="S372" s="25"/>
      <c r="T372" s="25"/>
      <c r="U372" s="25"/>
    </row>
    <row r="373" spans="1:21" s="26" customFormat="1" ht="27" customHeight="1">
      <c r="A373" s="130" t="s">
        <v>1476</v>
      </c>
      <c r="B373" s="99" t="s">
        <v>254</v>
      </c>
      <c r="C373" s="92">
        <v>1960</v>
      </c>
      <c r="D373" s="92" t="s">
        <v>21</v>
      </c>
      <c r="E373" s="107" t="s">
        <v>20</v>
      </c>
      <c r="F373" s="100">
        <v>2</v>
      </c>
      <c r="G373" s="100">
        <v>1</v>
      </c>
      <c r="H373" s="114">
        <v>272.3</v>
      </c>
      <c r="I373" s="114">
        <v>126.6</v>
      </c>
      <c r="J373" s="114">
        <v>135.6</v>
      </c>
      <c r="K373" s="106">
        <f>SUM(L373:O373)</f>
        <v>3293265</v>
      </c>
      <c r="L373" s="35">
        <v>0</v>
      </c>
      <c r="M373" s="35">
        <v>0</v>
      </c>
      <c r="N373" s="35">
        <v>0</v>
      </c>
      <c r="O373" s="114">
        <v>3293265</v>
      </c>
      <c r="P373" s="114">
        <f>K373/H373</f>
        <v>12094.25266250459</v>
      </c>
      <c r="Q373" s="106">
        <v>9673</v>
      </c>
      <c r="R373" s="103" t="s">
        <v>43</v>
      </c>
      <c r="S373" s="25"/>
      <c r="T373" s="25"/>
      <c r="U373" s="25"/>
    </row>
    <row r="374" spans="1:21" ht="30" customHeight="1">
      <c r="A374" s="196" t="s">
        <v>1944</v>
      </c>
      <c r="B374" s="196"/>
      <c r="C374" s="196"/>
      <c r="D374" s="196"/>
      <c r="E374" s="196"/>
      <c r="F374" s="196"/>
      <c r="G374" s="196"/>
      <c r="H374" s="196"/>
      <c r="I374" s="196"/>
      <c r="J374" s="196"/>
      <c r="K374" s="196"/>
      <c r="L374" s="196"/>
      <c r="M374" s="196"/>
      <c r="N374" s="196"/>
      <c r="O374" s="196"/>
      <c r="P374" s="196"/>
      <c r="Q374" s="196"/>
      <c r="R374" s="196"/>
    </row>
    <row r="375" spans="1:21" ht="35.1" customHeight="1">
      <c r="A375" s="193" t="s">
        <v>293</v>
      </c>
      <c r="B375" s="193"/>
      <c r="C375" s="89" t="s">
        <v>22</v>
      </c>
      <c r="D375" s="89" t="s">
        <v>22</v>
      </c>
      <c r="E375" s="89" t="s">
        <v>22</v>
      </c>
      <c r="F375" s="55" t="s">
        <v>22</v>
      </c>
      <c r="G375" s="55" t="s">
        <v>22</v>
      </c>
      <c r="H375" s="56">
        <f t="shared" ref="H375:N375" si="73">SUM(H376:H416)</f>
        <v>41318.39</v>
      </c>
      <c r="I375" s="56">
        <f t="shared" si="73"/>
        <v>2401.2000000000003</v>
      </c>
      <c r="J375" s="56">
        <f t="shared" si="73"/>
        <v>32199.46</v>
      </c>
      <c r="K375" s="56">
        <f t="shared" si="73"/>
        <v>226221898.50999999</v>
      </c>
      <c r="L375" s="56">
        <f t="shared" si="73"/>
        <v>0</v>
      </c>
      <c r="M375" s="56">
        <f t="shared" si="73"/>
        <v>0</v>
      </c>
      <c r="N375" s="56">
        <f t="shared" si="73"/>
        <v>0</v>
      </c>
      <c r="O375" s="56">
        <f>SUM(O376:O416)</f>
        <v>226221898.50999999</v>
      </c>
      <c r="P375" s="51">
        <f>K375/H375</f>
        <v>5475.0898694261805</v>
      </c>
      <c r="Q375" s="57" t="s">
        <v>22</v>
      </c>
      <c r="R375" s="58" t="s">
        <v>22</v>
      </c>
    </row>
    <row r="376" spans="1:21" s="23" customFormat="1" ht="23.1" customHeight="1">
      <c r="A376" s="130" t="s">
        <v>1477</v>
      </c>
      <c r="B376" s="125" t="s">
        <v>262</v>
      </c>
      <c r="C376" s="92">
        <v>1959</v>
      </c>
      <c r="D376" s="92" t="s">
        <v>21</v>
      </c>
      <c r="E376" s="107" t="s">
        <v>20</v>
      </c>
      <c r="F376" s="111">
        <v>3</v>
      </c>
      <c r="G376" s="111">
        <v>3</v>
      </c>
      <c r="H376" s="120">
        <v>1764.5</v>
      </c>
      <c r="I376" s="120">
        <v>0</v>
      </c>
      <c r="J376" s="120">
        <v>1623.7</v>
      </c>
      <c r="K376" s="106">
        <f t="shared" ref="K376:K416" si="74">SUM(L376:O376)</f>
        <v>11569870.460000001</v>
      </c>
      <c r="L376" s="120">
        <v>0</v>
      </c>
      <c r="M376" s="120">
        <v>0</v>
      </c>
      <c r="N376" s="120">
        <v>0</v>
      </c>
      <c r="O376" s="119">
        <v>11569870.460000001</v>
      </c>
      <c r="P376" s="114">
        <f t="shared" ref="P376:P416" si="75">K376/H376</f>
        <v>6557.0249135732511</v>
      </c>
      <c r="Q376" s="106">
        <v>9673</v>
      </c>
      <c r="R376" s="103" t="s">
        <v>41</v>
      </c>
      <c r="S376" s="28">
        <f>O376+O377+O380+O383+O386+O389+O391+O403+O407</f>
        <v>21052476.790000003</v>
      </c>
      <c r="T376" s="27"/>
      <c r="U376" s="27"/>
    </row>
    <row r="377" spans="1:21" s="23" customFormat="1" ht="23.1" customHeight="1">
      <c r="A377" s="130" t="s">
        <v>1478</v>
      </c>
      <c r="B377" s="125" t="s">
        <v>263</v>
      </c>
      <c r="C377" s="92">
        <v>1959</v>
      </c>
      <c r="D377" s="92" t="s">
        <v>21</v>
      </c>
      <c r="E377" s="107" t="s">
        <v>20</v>
      </c>
      <c r="F377" s="111">
        <v>3</v>
      </c>
      <c r="G377" s="111">
        <v>3</v>
      </c>
      <c r="H377" s="120">
        <v>1439.8</v>
      </c>
      <c r="I377" s="120">
        <v>0</v>
      </c>
      <c r="J377" s="120">
        <v>1276</v>
      </c>
      <c r="K377" s="106">
        <f t="shared" si="74"/>
        <v>8428223.7300000004</v>
      </c>
      <c r="L377" s="120">
        <v>0</v>
      </c>
      <c r="M377" s="120">
        <v>0</v>
      </c>
      <c r="N377" s="120">
        <v>0</v>
      </c>
      <c r="O377" s="119">
        <v>8428223.7300000004</v>
      </c>
      <c r="P377" s="114">
        <f t="shared" si="75"/>
        <v>5853.7461661341858</v>
      </c>
      <c r="Q377" s="106">
        <v>9673</v>
      </c>
      <c r="R377" s="103" t="s">
        <v>41</v>
      </c>
      <c r="S377" s="27"/>
      <c r="T377" s="27"/>
      <c r="U377" s="27"/>
    </row>
    <row r="378" spans="1:21" s="23" customFormat="1" ht="23.1" customHeight="1">
      <c r="A378" s="172" t="s">
        <v>1479</v>
      </c>
      <c r="B378" s="180" t="s">
        <v>1168</v>
      </c>
      <c r="C378" s="149">
        <v>1958</v>
      </c>
      <c r="D378" s="149" t="s">
        <v>21</v>
      </c>
      <c r="E378" s="143" t="s">
        <v>20</v>
      </c>
      <c r="F378" s="141">
        <v>3</v>
      </c>
      <c r="G378" s="141">
        <v>3</v>
      </c>
      <c r="H378" s="160">
        <v>1663.3</v>
      </c>
      <c r="I378" s="160">
        <v>159</v>
      </c>
      <c r="J378" s="160">
        <v>813.4</v>
      </c>
      <c r="K378" s="106">
        <f>SUM(L378:O378)</f>
        <v>100000</v>
      </c>
      <c r="L378" s="120">
        <v>0</v>
      </c>
      <c r="M378" s="120">
        <v>0</v>
      </c>
      <c r="N378" s="120">
        <v>0</v>
      </c>
      <c r="O378" s="119">
        <v>100000</v>
      </c>
      <c r="P378" s="114">
        <f>K378/H377</f>
        <v>69.45409084595083</v>
      </c>
      <c r="Q378" s="106">
        <v>9673</v>
      </c>
      <c r="R378" s="103" t="s">
        <v>42</v>
      </c>
      <c r="S378" s="27"/>
      <c r="T378" s="27"/>
      <c r="U378" s="27"/>
    </row>
    <row r="379" spans="1:21" s="23" customFormat="1" ht="23.1" customHeight="1">
      <c r="A379" s="173"/>
      <c r="B379" s="182"/>
      <c r="C379" s="150"/>
      <c r="D379" s="150"/>
      <c r="E379" s="144"/>
      <c r="F379" s="142"/>
      <c r="G379" s="142"/>
      <c r="H379" s="161"/>
      <c r="I379" s="161"/>
      <c r="J379" s="161"/>
      <c r="K379" s="106">
        <f>SUM(L379:O379)</f>
        <v>3243435</v>
      </c>
      <c r="L379" s="120">
        <v>0</v>
      </c>
      <c r="M379" s="120">
        <v>0</v>
      </c>
      <c r="N379" s="120">
        <v>0</v>
      </c>
      <c r="O379" s="119">
        <v>3243435</v>
      </c>
      <c r="P379" s="114">
        <f>K379/H378</f>
        <v>1950</v>
      </c>
      <c r="Q379" s="106">
        <v>9673</v>
      </c>
      <c r="R379" s="98" t="s">
        <v>43</v>
      </c>
      <c r="S379" s="27"/>
      <c r="T379" s="27"/>
      <c r="U379" s="27"/>
    </row>
    <row r="380" spans="1:21" s="23" customFormat="1" ht="23.1" customHeight="1">
      <c r="A380" s="172" t="s">
        <v>1480</v>
      </c>
      <c r="B380" s="180" t="s">
        <v>264</v>
      </c>
      <c r="C380" s="149">
        <v>1960</v>
      </c>
      <c r="D380" s="149" t="s">
        <v>21</v>
      </c>
      <c r="E380" s="143" t="s">
        <v>20</v>
      </c>
      <c r="F380" s="149">
        <v>3</v>
      </c>
      <c r="G380" s="149">
        <v>3</v>
      </c>
      <c r="H380" s="176">
        <v>1590.3</v>
      </c>
      <c r="I380" s="176">
        <v>29.7</v>
      </c>
      <c r="J380" s="176">
        <v>1452.5</v>
      </c>
      <c r="K380" s="106">
        <f t="shared" si="74"/>
        <v>199000</v>
      </c>
      <c r="L380" s="75">
        <v>0</v>
      </c>
      <c r="M380" s="75">
        <v>0</v>
      </c>
      <c r="N380" s="75">
        <v>0</v>
      </c>
      <c r="O380" s="119">
        <v>199000</v>
      </c>
      <c r="P380" s="114">
        <f t="shared" si="75"/>
        <v>125.13362258693328</v>
      </c>
      <c r="Q380" s="106">
        <v>9673</v>
      </c>
      <c r="R380" s="98" t="s">
        <v>41</v>
      </c>
      <c r="S380" s="27"/>
      <c r="T380" s="27"/>
      <c r="U380" s="27"/>
    </row>
    <row r="381" spans="1:21" s="6" customFormat="1" ht="23.1" customHeight="1">
      <c r="A381" s="173"/>
      <c r="B381" s="182"/>
      <c r="C381" s="150"/>
      <c r="D381" s="150"/>
      <c r="E381" s="144"/>
      <c r="F381" s="150"/>
      <c r="G381" s="150"/>
      <c r="H381" s="178"/>
      <c r="I381" s="178"/>
      <c r="J381" s="178"/>
      <c r="K381" s="106">
        <f>SUM(L381:O381)</f>
        <v>12669163.460000001</v>
      </c>
      <c r="L381" s="75">
        <v>0</v>
      </c>
      <c r="M381" s="75">
        <v>0</v>
      </c>
      <c r="N381" s="75">
        <v>0</v>
      </c>
      <c r="O381" s="119">
        <v>12669163.460000001</v>
      </c>
      <c r="P381" s="114">
        <f>K381/H380</f>
        <v>7966.5242155568139</v>
      </c>
      <c r="Q381" s="106">
        <v>9673</v>
      </c>
      <c r="R381" s="103" t="s">
        <v>42</v>
      </c>
      <c r="S381" s="22"/>
      <c r="T381" s="22"/>
      <c r="U381" s="22"/>
    </row>
    <row r="382" spans="1:21" s="6" customFormat="1" ht="23.1" customHeight="1">
      <c r="A382" s="130" t="s">
        <v>1481</v>
      </c>
      <c r="B382" s="125" t="s">
        <v>1156</v>
      </c>
      <c r="C382" s="92">
        <v>1971</v>
      </c>
      <c r="D382" s="92" t="s">
        <v>21</v>
      </c>
      <c r="E382" s="107" t="s">
        <v>20</v>
      </c>
      <c r="F382" s="92">
        <v>2</v>
      </c>
      <c r="G382" s="92">
        <v>1</v>
      </c>
      <c r="H382" s="119">
        <v>471.1</v>
      </c>
      <c r="I382" s="119">
        <v>0</v>
      </c>
      <c r="J382" s="119">
        <v>312.5</v>
      </c>
      <c r="K382" s="106">
        <f t="shared" si="74"/>
        <v>1718750</v>
      </c>
      <c r="L382" s="75">
        <v>0</v>
      </c>
      <c r="M382" s="75">
        <v>0</v>
      </c>
      <c r="N382" s="75">
        <v>0</v>
      </c>
      <c r="O382" s="119">
        <v>1718750</v>
      </c>
      <c r="P382" s="114">
        <f t="shared" ref="P382" si="76">K382/H382</f>
        <v>3648.3761409467202</v>
      </c>
      <c r="Q382" s="106">
        <v>9673</v>
      </c>
      <c r="R382" s="98" t="s">
        <v>43</v>
      </c>
      <c r="S382" s="22"/>
      <c r="T382" s="22"/>
      <c r="U382" s="22"/>
    </row>
    <row r="383" spans="1:21" s="33" customFormat="1" ht="23.1" customHeight="1">
      <c r="A383" s="166" t="s">
        <v>1482</v>
      </c>
      <c r="B383" s="190" t="s">
        <v>266</v>
      </c>
      <c r="C383" s="158">
        <v>1973</v>
      </c>
      <c r="D383" s="174" t="s">
        <v>21</v>
      </c>
      <c r="E383" s="174" t="s">
        <v>20</v>
      </c>
      <c r="F383" s="175">
        <v>5</v>
      </c>
      <c r="G383" s="175">
        <v>3</v>
      </c>
      <c r="H383" s="157">
        <v>3482</v>
      </c>
      <c r="I383" s="157">
        <v>0</v>
      </c>
      <c r="J383" s="157">
        <v>2957</v>
      </c>
      <c r="K383" s="114">
        <f>SUM(L383:O383)</f>
        <v>317122.92</v>
      </c>
      <c r="L383" s="114">
        <v>0</v>
      </c>
      <c r="M383" s="114">
        <v>0</v>
      </c>
      <c r="N383" s="114">
        <v>0</v>
      </c>
      <c r="O383" s="104">
        <v>317122.92</v>
      </c>
      <c r="P383" s="114">
        <f>K383/H383</f>
        <v>91.074933946008031</v>
      </c>
      <c r="Q383" s="114">
        <v>9673</v>
      </c>
      <c r="R383" s="98" t="s">
        <v>41</v>
      </c>
    </row>
    <row r="384" spans="1:21" s="33" customFormat="1" ht="23.1" customHeight="1">
      <c r="A384" s="166"/>
      <c r="B384" s="190"/>
      <c r="C384" s="158"/>
      <c r="D384" s="174"/>
      <c r="E384" s="174"/>
      <c r="F384" s="175"/>
      <c r="G384" s="175"/>
      <c r="H384" s="157"/>
      <c r="I384" s="157"/>
      <c r="J384" s="157"/>
      <c r="K384" s="114">
        <f>SUM(L384:O384)</f>
        <v>10848884</v>
      </c>
      <c r="L384" s="114">
        <v>0</v>
      </c>
      <c r="M384" s="114">
        <v>0</v>
      </c>
      <c r="N384" s="114">
        <v>0</v>
      </c>
      <c r="O384" s="104">
        <v>10848884</v>
      </c>
      <c r="P384" s="114">
        <f>K384/H383</f>
        <v>3115.7047673750717</v>
      </c>
      <c r="Q384" s="114">
        <v>9673</v>
      </c>
      <c r="R384" s="98" t="s">
        <v>42</v>
      </c>
    </row>
    <row r="385" spans="1:21" s="25" customFormat="1" ht="23.1" customHeight="1">
      <c r="A385" s="166"/>
      <c r="B385" s="190"/>
      <c r="C385" s="158"/>
      <c r="D385" s="174"/>
      <c r="E385" s="174"/>
      <c r="F385" s="175"/>
      <c r="G385" s="175"/>
      <c r="H385" s="157"/>
      <c r="I385" s="157"/>
      <c r="J385" s="157"/>
      <c r="K385" s="106">
        <f t="shared" si="74"/>
        <v>6398290</v>
      </c>
      <c r="L385" s="120">
        <v>0</v>
      </c>
      <c r="M385" s="120">
        <v>0</v>
      </c>
      <c r="N385" s="120">
        <v>0</v>
      </c>
      <c r="O385" s="119">
        <v>6398290</v>
      </c>
      <c r="P385" s="114">
        <f>K385/H383</f>
        <v>1837.5330269959793</v>
      </c>
      <c r="Q385" s="106">
        <v>9673</v>
      </c>
      <c r="R385" s="60" t="s">
        <v>43</v>
      </c>
      <c r="S385" s="30"/>
      <c r="T385" s="30"/>
    </row>
    <row r="386" spans="1:21" s="23" customFormat="1" ht="23.1" customHeight="1">
      <c r="A386" s="172" t="s">
        <v>1483</v>
      </c>
      <c r="B386" s="180" t="s">
        <v>267</v>
      </c>
      <c r="C386" s="149">
        <v>1959</v>
      </c>
      <c r="D386" s="149" t="s">
        <v>21</v>
      </c>
      <c r="E386" s="143" t="s">
        <v>20</v>
      </c>
      <c r="F386" s="151">
        <v>2</v>
      </c>
      <c r="G386" s="151">
        <v>2</v>
      </c>
      <c r="H386" s="176">
        <v>940</v>
      </c>
      <c r="I386" s="176">
        <v>0</v>
      </c>
      <c r="J386" s="176">
        <v>651.29999999999995</v>
      </c>
      <c r="K386" s="106">
        <f t="shared" si="74"/>
        <v>76336.39</v>
      </c>
      <c r="L386" s="120">
        <v>0</v>
      </c>
      <c r="M386" s="120">
        <v>0</v>
      </c>
      <c r="N386" s="120">
        <v>0</v>
      </c>
      <c r="O386" s="119">
        <v>76336.39</v>
      </c>
      <c r="P386" s="114">
        <f t="shared" si="75"/>
        <v>81.208925531914886</v>
      </c>
      <c r="Q386" s="106">
        <v>9673</v>
      </c>
      <c r="R386" s="103" t="s">
        <v>41</v>
      </c>
      <c r="S386" s="27"/>
      <c r="T386" s="27"/>
      <c r="U386" s="27"/>
    </row>
    <row r="387" spans="1:21" s="23" customFormat="1" ht="23.1" customHeight="1">
      <c r="A387" s="179"/>
      <c r="B387" s="181"/>
      <c r="C387" s="183"/>
      <c r="D387" s="183"/>
      <c r="E387" s="187"/>
      <c r="F387" s="188"/>
      <c r="G387" s="188"/>
      <c r="H387" s="177"/>
      <c r="I387" s="177"/>
      <c r="J387" s="177"/>
      <c r="K387" s="106">
        <f>SUM(L387:O387)</f>
        <v>5828000</v>
      </c>
      <c r="L387" s="120">
        <v>0</v>
      </c>
      <c r="M387" s="120">
        <v>0</v>
      </c>
      <c r="N387" s="120">
        <v>0</v>
      </c>
      <c r="O387" s="119">
        <v>5828000</v>
      </c>
      <c r="P387" s="114">
        <f>K387/H386</f>
        <v>6200</v>
      </c>
      <c r="Q387" s="106">
        <v>9673</v>
      </c>
      <c r="R387" s="103" t="s">
        <v>42</v>
      </c>
      <c r="S387" s="27"/>
      <c r="T387" s="27"/>
      <c r="U387" s="27"/>
    </row>
    <row r="388" spans="1:21" s="23" customFormat="1" ht="23.1" customHeight="1">
      <c r="A388" s="173"/>
      <c r="B388" s="182"/>
      <c r="C388" s="150"/>
      <c r="D388" s="150"/>
      <c r="E388" s="144"/>
      <c r="F388" s="152"/>
      <c r="G388" s="152"/>
      <c r="H388" s="178"/>
      <c r="I388" s="178"/>
      <c r="J388" s="178"/>
      <c r="K388" s="106">
        <f>SUM(L388:O388)</f>
        <v>2731000</v>
      </c>
      <c r="L388" s="120">
        <v>0</v>
      </c>
      <c r="M388" s="120">
        <v>0</v>
      </c>
      <c r="N388" s="120">
        <v>0</v>
      </c>
      <c r="O388" s="119">
        <v>2731000</v>
      </c>
      <c r="P388" s="114">
        <f>K388/H386</f>
        <v>2905.3191489361702</v>
      </c>
      <c r="Q388" s="106">
        <v>9673</v>
      </c>
      <c r="R388" s="60" t="s">
        <v>43</v>
      </c>
      <c r="S388" s="27"/>
      <c r="T388" s="27"/>
      <c r="U388" s="27"/>
    </row>
    <row r="389" spans="1:21" s="26" customFormat="1" ht="23.1" customHeight="1">
      <c r="A389" s="194" t="s">
        <v>1484</v>
      </c>
      <c r="B389" s="171" t="s">
        <v>265</v>
      </c>
      <c r="C389" s="174">
        <v>1959</v>
      </c>
      <c r="D389" s="158" t="s">
        <v>21</v>
      </c>
      <c r="E389" s="174" t="s">
        <v>20</v>
      </c>
      <c r="F389" s="175">
        <v>2</v>
      </c>
      <c r="G389" s="175">
        <v>2</v>
      </c>
      <c r="H389" s="186">
        <v>757</v>
      </c>
      <c r="I389" s="186">
        <v>158.69999999999999</v>
      </c>
      <c r="J389" s="186">
        <v>453.5</v>
      </c>
      <c r="K389" s="106">
        <f>SUM(L389:O389)</f>
        <v>62427.49</v>
      </c>
      <c r="L389" s="126">
        <v>0</v>
      </c>
      <c r="M389" s="126">
        <v>0</v>
      </c>
      <c r="N389" s="126">
        <v>0</v>
      </c>
      <c r="O389" s="126">
        <v>62427.49</v>
      </c>
      <c r="P389" s="114">
        <f>K389/H389</f>
        <v>82.466961690885071</v>
      </c>
      <c r="Q389" s="106">
        <v>9673</v>
      </c>
      <c r="R389" s="60" t="s">
        <v>41</v>
      </c>
      <c r="S389" s="25"/>
      <c r="T389" s="25"/>
      <c r="U389" s="25"/>
    </row>
    <row r="390" spans="1:21" s="26" customFormat="1" ht="23.1" customHeight="1">
      <c r="A390" s="194"/>
      <c r="B390" s="171"/>
      <c r="C390" s="174"/>
      <c r="D390" s="158"/>
      <c r="E390" s="174"/>
      <c r="F390" s="175"/>
      <c r="G390" s="175"/>
      <c r="H390" s="186"/>
      <c r="I390" s="186"/>
      <c r="J390" s="186"/>
      <c r="K390" s="106">
        <f>SUM(L390:O390)</f>
        <v>6731350</v>
      </c>
      <c r="L390" s="126">
        <v>0</v>
      </c>
      <c r="M390" s="126">
        <v>0</v>
      </c>
      <c r="N390" s="126">
        <v>0</v>
      </c>
      <c r="O390" s="126">
        <v>6731350</v>
      </c>
      <c r="P390" s="114">
        <f>K390/H389</f>
        <v>8892.1400264200784</v>
      </c>
      <c r="Q390" s="106">
        <v>9673</v>
      </c>
      <c r="R390" s="60" t="s">
        <v>42</v>
      </c>
      <c r="S390" s="25"/>
      <c r="T390" s="25"/>
      <c r="U390" s="25"/>
    </row>
    <row r="391" spans="1:21" s="23" customFormat="1" ht="23.1" customHeight="1">
      <c r="A391" s="172" t="s">
        <v>1485</v>
      </c>
      <c r="B391" s="180" t="s">
        <v>268</v>
      </c>
      <c r="C391" s="149">
        <v>1960</v>
      </c>
      <c r="D391" s="149" t="s">
        <v>21</v>
      </c>
      <c r="E391" s="143" t="s">
        <v>20</v>
      </c>
      <c r="F391" s="151">
        <v>3</v>
      </c>
      <c r="G391" s="151">
        <v>3</v>
      </c>
      <c r="H391" s="176">
        <v>1586.89</v>
      </c>
      <c r="I391" s="176">
        <v>0</v>
      </c>
      <c r="J391" s="176">
        <v>1479.11</v>
      </c>
      <c r="K391" s="106">
        <f t="shared" si="74"/>
        <v>199000</v>
      </c>
      <c r="L391" s="120">
        <v>0</v>
      </c>
      <c r="M391" s="120">
        <v>0</v>
      </c>
      <c r="N391" s="120">
        <v>0</v>
      </c>
      <c r="O391" s="119">
        <v>199000</v>
      </c>
      <c r="P391" s="114">
        <f t="shared" si="75"/>
        <v>125.40251687262506</v>
      </c>
      <c r="Q391" s="106">
        <v>9673</v>
      </c>
      <c r="R391" s="103" t="s">
        <v>41</v>
      </c>
      <c r="S391" s="27"/>
      <c r="T391" s="27"/>
      <c r="U391" s="27"/>
    </row>
    <row r="392" spans="1:21" s="23" customFormat="1" ht="23.1" customHeight="1">
      <c r="A392" s="173"/>
      <c r="B392" s="182"/>
      <c r="C392" s="150"/>
      <c r="D392" s="150"/>
      <c r="E392" s="144"/>
      <c r="F392" s="152"/>
      <c r="G392" s="152"/>
      <c r="H392" s="178"/>
      <c r="I392" s="178"/>
      <c r="J392" s="178"/>
      <c r="K392" s="106">
        <f>SUM(L392:O392)</f>
        <v>10204986.73</v>
      </c>
      <c r="L392" s="120">
        <v>0</v>
      </c>
      <c r="M392" s="120">
        <v>0</v>
      </c>
      <c r="N392" s="120">
        <v>0</v>
      </c>
      <c r="O392" s="119">
        <v>10204986.73</v>
      </c>
      <c r="P392" s="114">
        <f>K392/H391</f>
        <v>6430.809148712261</v>
      </c>
      <c r="Q392" s="106">
        <v>9673</v>
      </c>
      <c r="R392" s="60" t="s">
        <v>42</v>
      </c>
      <c r="S392" s="27"/>
      <c r="T392" s="27"/>
      <c r="U392" s="27"/>
    </row>
    <row r="393" spans="1:21" s="23" customFormat="1" ht="23.1" customHeight="1">
      <c r="A393" s="130" t="s">
        <v>1486</v>
      </c>
      <c r="B393" s="125" t="s">
        <v>270</v>
      </c>
      <c r="C393" s="92">
        <v>1960</v>
      </c>
      <c r="D393" s="92" t="s">
        <v>21</v>
      </c>
      <c r="E393" s="107" t="s">
        <v>20</v>
      </c>
      <c r="F393" s="100">
        <v>3</v>
      </c>
      <c r="G393" s="100">
        <v>3</v>
      </c>
      <c r="H393" s="119">
        <v>1858</v>
      </c>
      <c r="I393" s="119">
        <v>0</v>
      </c>
      <c r="J393" s="119">
        <v>1490.3</v>
      </c>
      <c r="K393" s="106">
        <f t="shared" si="74"/>
        <v>7967980</v>
      </c>
      <c r="L393" s="120">
        <v>0</v>
      </c>
      <c r="M393" s="120">
        <v>0</v>
      </c>
      <c r="N393" s="120">
        <v>0</v>
      </c>
      <c r="O393" s="119">
        <v>7967980</v>
      </c>
      <c r="P393" s="114">
        <f t="shared" si="75"/>
        <v>4288.4714747039825</v>
      </c>
      <c r="Q393" s="106">
        <v>9673</v>
      </c>
      <c r="R393" s="98" t="s">
        <v>42</v>
      </c>
      <c r="S393" s="28"/>
      <c r="T393" s="28"/>
      <c r="U393" s="27"/>
    </row>
    <row r="394" spans="1:21" s="23" customFormat="1" ht="23.1" customHeight="1">
      <c r="A394" s="130" t="s">
        <v>1487</v>
      </c>
      <c r="B394" s="125" t="s">
        <v>271</v>
      </c>
      <c r="C394" s="92">
        <v>1960</v>
      </c>
      <c r="D394" s="92" t="s">
        <v>21</v>
      </c>
      <c r="E394" s="107" t="s">
        <v>20</v>
      </c>
      <c r="F394" s="100">
        <v>2</v>
      </c>
      <c r="G394" s="100">
        <v>2</v>
      </c>
      <c r="H394" s="119">
        <v>787</v>
      </c>
      <c r="I394" s="119">
        <v>0</v>
      </c>
      <c r="J394" s="119">
        <v>620</v>
      </c>
      <c r="K394" s="106">
        <f t="shared" si="74"/>
        <v>5740079.5999999996</v>
      </c>
      <c r="L394" s="120">
        <v>0</v>
      </c>
      <c r="M394" s="120">
        <v>0</v>
      </c>
      <c r="N394" s="120">
        <v>0</v>
      </c>
      <c r="O394" s="119">
        <v>5740079.5999999996</v>
      </c>
      <c r="P394" s="114">
        <f t="shared" si="75"/>
        <v>7293.6208386276994</v>
      </c>
      <c r="Q394" s="106">
        <v>9673</v>
      </c>
      <c r="R394" s="98" t="s">
        <v>42</v>
      </c>
      <c r="S394" s="27"/>
      <c r="T394" s="27"/>
      <c r="U394" s="27"/>
    </row>
    <row r="395" spans="1:21" s="23" customFormat="1" ht="23.1" customHeight="1">
      <c r="A395" s="130" t="s">
        <v>1488</v>
      </c>
      <c r="B395" s="125" t="s">
        <v>272</v>
      </c>
      <c r="C395" s="92">
        <v>1960</v>
      </c>
      <c r="D395" s="92" t="s">
        <v>21</v>
      </c>
      <c r="E395" s="107" t="s">
        <v>20</v>
      </c>
      <c r="F395" s="100">
        <v>3</v>
      </c>
      <c r="G395" s="100">
        <v>3</v>
      </c>
      <c r="H395" s="119">
        <v>1908.2</v>
      </c>
      <c r="I395" s="119">
        <v>50</v>
      </c>
      <c r="J395" s="119">
        <v>1451.5</v>
      </c>
      <c r="K395" s="106">
        <f t="shared" si="74"/>
        <v>13160990</v>
      </c>
      <c r="L395" s="120">
        <v>0</v>
      </c>
      <c r="M395" s="120">
        <v>0</v>
      </c>
      <c r="N395" s="120">
        <v>0</v>
      </c>
      <c r="O395" s="119">
        <v>13160990</v>
      </c>
      <c r="P395" s="114">
        <f t="shared" si="75"/>
        <v>6897.0705376794886</v>
      </c>
      <c r="Q395" s="106">
        <v>9673</v>
      </c>
      <c r="R395" s="98" t="s">
        <v>42</v>
      </c>
      <c r="S395" s="27"/>
      <c r="T395" s="27"/>
      <c r="U395" s="27"/>
    </row>
    <row r="396" spans="1:21" s="25" customFormat="1" ht="35.25" customHeight="1">
      <c r="A396" s="130" t="s">
        <v>1489</v>
      </c>
      <c r="B396" s="125" t="s">
        <v>273</v>
      </c>
      <c r="C396" s="92">
        <v>1959</v>
      </c>
      <c r="D396" s="92" t="s">
        <v>21</v>
      </c>
      <c r="E396" s="92" t="s">
        <v>92</v>
      </c>
      <c r="F396" s="92">
        <v>2</v>
      </c>
      <c r="G396" s="92">
        <v>2</v>
      </c>
      <c r="H396" s="119">
        <v>775</v>
      </c>
      <c r="I396" s="119">
        <v>0</v>
      </c>
      <c r="J396" s="119">
        <v>633.02</v>
      </c>
      <c r="K396" s="106">
        <f t="shared" si="74"/>
        <v>6863250</v>
      </c>
      <c r="L396" s="75">
        <v>0</v>
      </c>
      <c r="M396" s="75">
        <v>0</v>
      </c>
      <c r="N396" s="75">
        <v>0</v>
      </c>
      <c r="O396" s="119">
        <v>6863250</v>
      </c>
      <c r="P396" s="114">
        <f t="shared" si="75"/>
        <v>8855.8064516129034</v>
      </c>
      <c r="Q396" s="106">
        <v>9673</v>
      </c>
      <c r="R396" s="98" t="s">
        <v>42</v>
      </c>
    </row>
    <row r="397" spans="1:21" s="23" customFormat="1" ht="23.1" customHeight="1">
      <c r="A397" s="130" t="s">
        <v>1490</v>
      </c>
      <c r="B397" s="125" t="s">
        <v>274</v>
      </c>
      <c r="C397" s="92">
        <v>1960</v>
      </c>
      <c r="D397" s="92" t="s">
        <v>21</v>
      </c>
      <c r="E397" s="107" t="s">
        <v>20</v>
      </c>
      <c r="F397" s="100">
        <v>2</v>
      </c>
      <c r="G397" s="100">
        <v>2</v>
      </c>
      <c r="H397" s="120">
        <v>675.7</v>
      </c>
      <c r="I397" s="120">
        <v>0</v>
      </c>
      <c r="J397" s="120">
        <v>634.9</v>
      </c>
      <c r="K397" s="106">
        <f t="shared" si="74"/>
        <v>6420035</v>
      </c>
      <c r="L397" s="120">
        <v>0</v>
      </c>
      <c r="M397" s="120">
        <v>0</v>
      </c>
      <c r="N397" s="120">
        <v>0</v>
      </c>
      <c r="O397" s="120">
        <v>6420035</v>
      </c>
      <c r="P397" s="114">
        <f t="shared" si="75"/>
        <v>9501.3097528488961</v>
      </c>
      <c r="Q397" s="106">
        <v>9673</v>
      </c>
      <c r="R397" s="60" t="s">
        <v>43</v>
      </c>
      <c r="S397" s="27"/>
      <c r="T397" s="27"/>
      <c r="U397" s="27"/>
    </row>
    <row r="398" spans="1:21" s="23" customFormat="1" ht="23.1" customHeight="1">
      <c r="A398" s="130" t="s">
        <v>1491</v>
      </c>
      <c r="B398" s="125" t="s">
        <v>269</v>
      </c>
      <c r="C398" s="92">
        <v>1960</v>
      </c>
      <c r="D398" s="92" t="s">
        <v>21</v>
      </c>
      <c r="E398" s="107" t="s">
        <v>20</v>
      </c>
      <c r="F398" s="100">
        <v>2</v>
      </c>
      <c r="G398" s="100">
        <v>1</v>
      </c>
      <c r="H398" s="119">
        <v>379</v>
      </c>
      <c r="I398" s="119">
        <v>0</v>
      </c>
      <c r="J398" s="119">
        <v>301.68</v>
      </c>
      <c r="K398" s="106">
        <f>SUM(L398:O398)</f>
        <v>3340607.8</v>
      </c>
      <c r="L398" s="120">
        <v>0</v>
      </c>
      <c r="M398" s="120">
        <v>0</v>
      </c>
      <c r="N398" s="120">
        <v>0</v>
      </c>
      <c r="O398" s="119">
        <v>3340607.8</v>
      </c>
      <c r="P398" s="114">
        <f>K398/H398</f>
        <v>8814.2686015831132</v>
      </c>
      <c r="Q398" s="106">
        <v>9673</v>
      </c>
      <c r="R398" s="98" t="s">
        <v>42</v>
      </c>
      <c r="S398" s="27"/>
      <c r="T398" s="27"/>
      <c r="U398" s="27"/>
    </row>
    <row r="399" spans="1:21" s="23" customFormat="1" ht="23.1" customHeight="1">
      <c r="A399" s="172" t="s">
        <v>1492</v>
      </c>
      <c r="B399" s="180" t="s">
        <v>275</v>
      </c>
      <c r="C399" s="149">
        <v>1959</v>
      </c>
      <c r="D399" s="143" t="s">
        <v>21</v>
      </c>
      <c r="E399" s="149" t="s">
        <v>256</v>
      </c>
      <c r="F399" s="141">
        <v>2</v>
      </c>
      <c r="G399" s="141">
        <v>2</v>
      </c>
      <c r="H399" s="176">
        <v>569</v>
      </c>
      <c r="I399" s="176">
        <v>0</v>
      </c>
      <c r="J399" s="176">
        <v>448.4</v>
      </c>
      <c r="K399" s="106">
        <f>SUM(L399:O399)</f>
        <v>300000</v>
      </c>
      <c r="L399" s="120">
        <v>0</v>
      </c>
      <c r="M399" s="120">
        <v>0</v>
      </c>
      <c r="N399" s="120">
        <v>0</v>
      </c>
      <c r="O399" s="119">
        <v>300000</v>
      </c>
      <c r="P399" s="114">
        <f>K399/H399</f>
        <v>527.24077328646752</v>
      </c>
      <c r="Q399" s="106">
        <v>9673</v>
      </c>
      <c r="R399" s="98" t="s">
        <v>42</v>
      </c>
      <c r="S399" s="27"/>
      <c r="T399" s="27"/>
      <c r="U399" s="27"/>
    </row>
    <row r="400" spans="1:21" s="23" customFormat="1" ht="23.1" customHeight="1">
      <c r="A400" s="173"/>
      <c r="B400" s="182"/>
      <c r="C400" s="150"/>
      <c r="D400" s="144"/>
      <c r="E400" s="150"/>
      <c r="F400" s="142"/>
      <c r="G400" s="142"/>
      <c r="H400" s="178"/>
      <c r="I400" s="178"/>
      <c r="J400" s="178"/>
      <c r="K400" s="106">
        <f t="shared" si="74"/>
        <v>3015550</v>
      </c>
      <c r="L400" s="120">
        <v>0</v>
      </c>
      <c r="M400" s="120">
        <v>0</v>
      </c>
      <c r="N400" s="120">
        <v>0</v>
      </c>
      <c r="O400" s="119">
        <v>3015550</v>
      </c>
      <c r="P400" s="114">
        <f>K400/H399</f>
        <v>5299.7363796133568</v>
      </c>
      <c r="Q400" s="106">
        <v>9673</v>
      </c>
      <c r="R400" s="98" t="s">
        <v>43</v>
      </c>
      <c r="S400" s="28"/>
      <c r="T400" s="28"/>
      <c r="U400" s="27"/>
    </row>
    <row r="401" spans="1:21" s="23" customFormat="1" ht="23.1" customHeight="1">
      <c r="A401" s="130" t="s">
        <v>1493</v>
      </c>
      <c r="B401" s="125" t="s">
        <v>278</v>
      </c>
      <c r="C401" s="92">
        <v>1959</v>
      </c>
      <c r="D401" s="92" t="s">
        <v>21</v>
      </c>
      <c r="E401" s="107" t="s">
        <v>20</v>
      </c>
      <c r="F401" s="100">
        <v>4</v>
      </c>
      <c r="G401" s="100">
        <v>3</v>
      </c>
      <c r="H401" s="126">
        <v>3633.2</v>
      </c>
      <c r="I401" s="126">
        <v>644.5</v>
      </c>
      <c r="J401" s="126">
        <v>1932.7</v>
      </c>
      <c r="K401" s="106">
        <f>SUM(L401:O401)</f>
        <v>21785140</v>
      </c>
      <c r="L401" s="126">
        <v>0</v>
      </c>
      <c r="M401" s="126">
        <v>0</v>
      </c>
      <c r="N401" s="126">
        <v>0</v>
      </c>
      <c r="O401" s="126">
        <v>21785140</v>
      </c>
      <c r="P401" s="114">
        <f>K401/H401</f>
        <v>5996.1301332158982</v>
      </c>
      <c r="Q401" s="106">
        <v>9673</v>
      </c>
      <c r="R401" s="98" t="s">
        <v>42</v>
      </c>
      <c r="S401" s="27"/>
      <c r="T401" s="27"/>
      <c r="U401" s="27"/>
    </row>
    <row r="402" spans="1:21" s="23" customFormat="1" ht="23.1" customHeight="1">
      <c r="A402" s="130" t="s">
        <v>1494</v>
      </c>
      <c r="B402" s="125" t="s">
        <v>276</v>
      </c>
      <c r="C402" s="92">
        <v>1959</v>
      </c>
      <c r="D402" s="92" t="s">
        <v>21</v>
      </c>
      <c r="E402" s="107" t="s">
        <v>20</v>
      </c>
      <c r="F402" s="111">
        <v>4</v>
      </c>
      <c r="G402" s="111">
        <v>2</v>
      </c>
      <c r="H402" s="119">
        <v>2262.4</v>
      </c>
      <c r="I402" s="119">
        <v>298.39999999999998</v>
      </c>
      <c r="J402" s="119">
        <v>1390.05</v>
      </c>
      <c r="K402" s="106">
        <f t="shared" si="74"/>
        <v>14601880</v>
      </c>
      <c r="L402" s="120">
        <v>0</v>
      </c>
      <c r="M402" s="120">
        <v>0</v>
      </c>
      <c r="N402" s="120">
        <v>0</v>
      </c>
      <c r="O402" s="119">
        <v>14601880</v>
      </c>
      <c r="P402" s="114">
        <f t="shared" si="75"/>
        <v>6454.1548797736914</v>
      </c>
      <c r="Q402" s="106">
        <v>9673</v>
      </c>
      <c r="R402" s="98" t="s">
        <v>42</v>
      </c>
      <c r="S402" s="28"/>
      <c r="T402" s="28"/>
      <c r="U402" s="27"/>
    </row>
    <row r="403" spans="1:21" s="23" customFormat="1" ht="23.1" customHeight="1">
      <c r="A403" s="194" t="s">
        <v>1495</v>
      </c>
      <c r="B403" s="171" t="s">
        <v>277</v>
      </c>
      <c r="C403" s="158">
        <v>1954</v>
      </c>
      <c r="D403" s="158" t="s">
        <v>21</v>
      </c>
      <c r="E403" s="174" t="s">
        <v>20</v>
      </c>
      <c r="F403" s="158">
        <v>2</v>
      </c>
      <c r="G403" s="158">
        <v>2</v>
      </c>
      <c r="H403" s="195">
        <v>819.1</v>
      </c>
      <c r="I403" s="195">
        <v>211.9</v>
      </c>
      <c r="J403" s="195">
        <v>522.9</v>
      </c>
      <c r="K403" s="106">
        <f t="shared" si="74"/>
        <v>81875.320000000007</v>
      </c>
      <c r="L403" s="75">
        <v>0</v>
      </c>
      <c r="M403" s="75">
        <v>0</v>
      </c>
      <c r="N403" s="75">
        <v>0</v>
      </c>
      <c r="O403" s="119">
        <v>81875.320000000007</v>
      </c>
      <c r="P403" s="114">
        <f t="shared" si="75"/>
        <v>99.957660847271399</v>
      </c>
      <c r="Q403" s="106">
        <v>9673</v>
      </c>
      <c r="R403" s="98" t="s">
        <v>41</v>
      </c>
      <c r="S403" s="27"/>
      <c r="T403" s="27"/>
      <c r="U403" s="27"/>
    </row>
    <row r="404" spans="1:21" s="23" customFormat="1" ht="23.1" customHeight="1">
      <c r="A404" s="194"/>
      <c r="B404" s="171"/>
      <c r="C404" s="158"/>
      <c r="D404" s="158"/>
      <c r="E404" s="174"/>
      <c r="F404" s="158"/>
      <c r="G404" s="158"/>
      <c r="H404" s="195"/>
      <c r="I404" s="195"/>
      <c r="J404" s="195"/>
      <c r="K404" s="106">
        <f>SUM(L404:O404)</f>
        <v>3569500</v>
      </c>
      <c r="L404" s="75">
        <v>0</v>
      </c>
      <c r="M404" s="75">
        <v>0</v>
      </c>
      <c r="N404" s="75">
        <v>0</v>
      </c>
      <c r="O404" s="119">
        <v>3569500</v>
      </c>
      <c r="P404" s="114">
        <f>K404/H403</f>
        <v>4357.8317665730683</v>
      </c>
      <c r="Q404" s="106">
        <v>9673</v>
      </c>
      <c r="R404" s="98" t="s">
        <v>42</v>
      </c>
      <c r="S404" s="27"/>
      <c r="T404" s="27"/>
      <c r="U404" s="27"/>
    </row>
    <row r="405" spans="1:21" s="23" customFormat="1" ht="23.1" customHeight="1">
      <c r="A405" s="130" t="s">
        <v>1496</v>
      </c>
      <c r="B405" s="125" t="s">
        <v>279</v>
      </c>
      <c r="C405" s="92">
        <v>1957</v>
      </c>
      <c r="D405" s="92" t="s">
        <v>21</v>
      </c>
      <c r="E405" s="107" t="s">
        <v>20</v>
      </c>
      <c r="F405" s="111">
        <v>2</v>
      </c>
      <c r="G405" s="111">
        <v>2</v>
      </c>
      <c r="H405" s="119">
        <v>666.5</v>
      </c>
      <c r="I405" s="119">
        <v>0</v>
      </c>
      <c r="J405" s="119">
        <v>611.20000000000005</v>
      </c>
      <c r="K405" s="106">
        <f t="shared" si="74"/>
        <v>3117400</v>
      </c>
      <c r="L405" s="120">
        <v>0</v>
      </c>
      <c r="M405" s="120">
        <v>0</v>
      </c>
      <c r="N405" s="120">
        <v>0</v>
      </c>
      <c r="O405" s="119">
        <v>3117400</v>
      </c>
      <c r="P405" s="114">
        <f t="shared" si="75"/>
        <v>4677.2693173293319</v>
      </c>
      <c r="Q405" s="106">
        <v>9673</v>
      </c>
      <c r="R405" s="60" t="s">
        <v>43</v>
      </c>
      <c r="S405" s="28"/>
      <c r="T405" s="28"/>
      <c r="U405" s="27"/>
    </row>
    <row r="406" spans="1:21" s="23" customFormat="1" ht="23.1" customHeight="1">
      <c r="A406" s="130" t="s">
        <v>1497</v>
      </c>
      <c r="B406" s="125" t="s">
        <v>1232</v>
      </c>
      <c r="C406" s="91">
        <v>1975</v>
      </c>
      <c r="D406" s="91" t="s">
        <v>21</v>
      </c>
      <c r="E406" s="93" t="s">
        <v>20</v>
      </c>
      <c r="F406" s="101">
        <v>5</v>
      </c>
      <c r="G406" s="101">
        <v>1</v>
      </c>
      <c r="H406" s="97">
        <v>3278.1</v>
      </c>
      <c r="I406" s="97">
        <v>188.4</v>
      </c>
      <c r="J406" s="97">
        <v>2376.8000000000002</v>
      </c>
      <c r="K406" s="106">
        <f>SUM(L406:O406)</f>
        <v>3133100</v>
      </c>
      <c r="L406" s="120">
        <v>0</v>
      </c>
      <c r="M406" s="120">
        <v>0</v>
      </c>
      <c r="N406" s="120">
        <v>0</v>
      </c>
      <c r="O406" s="119">
        <v>3133100</v>
      </c>
      <c r="P406" s="114">
        <f t="shared" si="75"/>
        <v>955.76706018730363</v>
      </c>
      <c r="Q406" s="106">
        <v>9673</v>
      </c>
      <c r="R406" s="60" t="s">
        <v>43</v>
      </c>
      <c r="S406" s="28"/>
      <c r="T406" s="28"/>
      <c r="U406" s="27"/>
    </row>
    <row r="407" spans="1:21" s="23" customFormat="1" ht="23.1" customHeight="1">
      <c r="A407" s="172" t="s">
        <v>1498</v>
      </c>
      <c r="B407" s="180" t="s">
        <v>280</v>
      </c>
      <c r="C407" s="241">
        <v>1960</v>
      </c>
      <c r="D407" s="149" t="s">
        <v>21</v>
      </c>
      <c r="E407" s="143" t="s">
        <v>20</v>
      </c>
      <c r="F407" s="202">
        <v>3</v>
      </c>
      <c r="G407" s="202">
        <v>3</v>
      </c>
      <c r="H407" s="198">
        <v>1813</v>
      </c>
      <c r="I407" s="198">
        <v>44.1</v>
      </c>
      <c r="J407" s="198">
        <v>1444.7</v>
      </c>
      <c r="K407" s="106">
        <f t="shared" si="74"/>
        <v>118620.48</v>
      </c>
      <c r="L407" s="75">
        <v>0</v>
      </c>
      <c r="M407" s="35">
        <v>0</v>
      </c>
      <c r="N407" s="35">
        <v>0</v>
      </c>
      <c r="O407" s="120">
        <v>118620.48</v>
      </c>
      <c r="P407" s="114">
        <f t="shared" si="75"/>
        <v>65.427733039161609</v>
      </c>
      <c r="Q407" s="106">
        <v>9673</v>
      </c>
      <c r="R407" s="98" t="s">
        <v>41</v>
      </c>
      <c r="S407" s="28"/>
      <c r="T407" s="27"/>
      <c r="U407" s="27"/>
    </row>
    <row r="408" spans="1:21" s="23" customFormat="1" ht="23.1" customHeight="1">
      <c r="A408" s="179"/>
      <c r="B408" s="181"/>
      <c r="C408" s="242"/>
      <c r="D408" s="183"/>
      <c r="E408" s="187"/>
      <c r="F408" s="203"/>
      <c r="G408" s="203"/>
      <c r="H408" s="199"/>
      <c r="I408" s="199"/>
      <c r="J408" s="199"/>
      <c r="K408" s="106">
        <f>SUM(L408:O408)</f>
        <v>520496.27</v>
      </c>
      <c r="L408" s="75">
        <v>0</v>
      </c>
      <c r="M408" s="35">
        <v>0</v>
      </c>
      <c r="N408" s="35">
        <v>0</v>
      </c>
      <c r="O408" s="120">
        <v>520496.27</v>
      </c>
      <c r="P408" s="114">
        <f>K408/H407</f>
        <v>287.09115830115832</v>
      </c>
      <c r="Q408" s="106">
        <v>9673</v>
      </c>
      <c r="R408" s="98" t="s">
        <v>42</v>
      </c>
      <c r="S408" s="28"/>
      <c r="T408" s="27"/>
      <c r="U408" s="27"/>
    </row>
    <row r="409" spans="1:21" s="23" customFormat="1" ht="23.1" customHeight="1">
      <c r="A409" s="173"/>
      <c r="B409" s="182"/>
      <c r="C409" s="243"/>
      <c r="D409" s="150"/>
      <c r="E409" s="144"/>
      <c r="F409" s="204"/>
      <c r="G409" s="204"/>
      <c r="H409" s="200"/>
      <c r="I409" s="200"/>
      <c r="J409" s="200"/>
      <c r="K409" s="106">
        <f>SUM(L409:O409)</f>
        <v>11380733.199999999</v>
      </c>
      <c r="L409" s="75">
        <v>0</v>
      </c>
      <c r="M409" s="35">
        <v>0</v>
      </c>
      <c r="N409" s="35">
        <v>0</v>
      </c>
      <c r="O409" s="120">
        <v>11380733.199999999</v>
      </c>
      <c r="P409" s="114">
        <f>K409/H407</f>
        <v>6277.2935466078316</v>
      </c>
      <c r="Q409" s="106">
        <v>9673</v>
      </c>
      <c r="R409" s="60" t="s">
        <v>43</v>
      </c>
      <c r="S409" s="28"/>
      <c r="T409" s="27"/>
      <c r="U409" s="27"/>
    </row>
    <row r="410" spans="1:21" s="23" customFormat="1" ht="24.95" customHeight="1">
      <c r="A410" s="130" t="s">
        <v>1499</v>
      </c>
      <c r="B410" s="125" t="s">
        <v>1002</v>
      </c>
      <c r="C410" s="86">
        <v>1961</v>
      </c>
      <c r="D410" s="92" t="s">
        <v>21</v>
      </c>
      <c r="E410" s="107" t="s">
        <v>20</v>
      </c>
      <c r="F410" s="88">
        <v>3</v>
      </c>
      <c r="G410" s="88">
        <v>3</v>
      </c>
      <c r="H410" s="85">
        <v>1656.4</v>
      </c>
      <c r="I410" s="85">
        <v>49.4</v>
      </c>
      <c r="J410" s="85">
        <v>1521.6</v>
      </c>
      <c r="K410" s="106">
        <f>SUM(L410:O410)</f>
        <v>3128676.8</v>
      </c>
      <c r="L410" s="75">
        <v>0</v>
      </c>
      <c r="M410" s="35">
        <v>0</v>
      </c>
      <c r="N410" s="35">
        <v>0</v>
      </c>
      <c r="O410" s="120">
        <v>3128676.8</v>
      </c>
      <c r="P410" s="114">
        <f t="shared" si="75"/>
        <v>1888.8413426708523</v>
      </c>
      <c r="Q410" s="106">
        <v>9673</v>
      </c>
      <c r="R410" s="98" t="s">
        <v>42</v>
      </c>
      <c r="S410" s="28"/>
      <c r="T410" s="27"/>
      <c r="U410" s="27"/>
    </row>
    <row r="411" spans="1:21" s="23" customFormat="1" ht="23.1" customHeight="1">
      <c r="A411" s="130" t="s">
        <v>1500</v>
      </c>
      <c r="B411" s="125" t="s">
        <v>281</v>
      </c>
      <c r="C411" s="92">
        <v>1960</v>
      </c>
      <c r="D411" s="92" t="s">
        <v>21</v>
      </c>
      <c r="E411" s="107" t="s">
        <v>20</v>
      </c>
      <c r="F411" s="111">
        <v>3</v>
      </c>
      <c r="G411" s="111">
        <v>3</v>
      </c>
      <c r="H411" s="119">
        <v>1591.6</v>
      </c>
      <c r="I411" s="119">
        <v>0</v>
      </c>
      <c r="J411" s="119">
        <v>1484.5</v>
      </c>
      <c r="K411" s="106">
        <f t="shared" si="74"/>
        <v>9500334.7599999998</v>
      </c>
      <c r="L411" s="75">
        <v>0</v>
      </c>
      <c r="M411" s="35">
        <v>0</v>
      </c>
      <c r="N411" s="35">
        <v>0</v>
      </c>
      <c r="O411" s="120">
        <v>9500334.7599999998</v>
      </c>
      <c r="P411" s="114">
        <f t="shared" si="75"/>
        <v>5969.046720281478</v>
      </c>
      <c r="Q411" s="106">
        <v>9673</v>
      </c>
      <c r="R411" s="60" t="s">
        <v>43</v>
      </c>
      <c r="S411" s="27"/>
      <c r="T411" s="28"/>
      <c r="U411" s="27"/>
    </row>
    <row r="412" spans="1:21" s="23" customFormat="1" ht="23.1" customHeight="1">
      <c r="A412" s="130" t="s">
        <v>1501</v>
      </c>
      <c r="B412" s="125" t="s">
        <v>1003</v>
      </c>
      <c r="C412" s="92">
        <v>1961</v>
      </c>
      <c r="D412" s="92" t="s">
        <v>21</v>
      </c>
      <c r="E412" s="107" t="s">
        <v>20</v>
      </c>
      <c r="F412" s="111">
        <v>3</v>
      </c>
      <c r="G412" s="111">
        <v>3</v>
      </c>
      <c r="H412" s="119">
        <v>1671.8</v>
      </c>
      <c r="I412" s="119">
        <v>0</v>
      </c>
      <c r="J412" s="119">
        <v>1535</v>
      </c>
      <c r="K412" s="106">
        <f t="shared" si="74"/>
        <v>3249577.6</v>
      </c>
      <c r="L412" s="75">
        <v>0</v>
      </c>
      <c r="M412" s="35">
        <v>0</v>
      </c>
      <c r="N412" s="35">
        <v>0</v>
      </c>
      <c r="O412" s="120">
        <v>3249577.6</v>
      </c>
      <c r="P412" s="114">
        <f>K412/H412</f>
        <v>1943.7597798779759</v>
      </c>
      <c r="Q412" s="106">
        <v>9674</v>
      </c>
      <c r="R412" s="98" t="s">
        <v>42</v>
      </c>
      <c r="S412" s="27"/>
      <c r="T412" s="28"/>
      <c r="U412" s="27"/>
    </row>
    <row r="413" spans="1:21" s="23" customFormat="1" ht="23.1" customHeight="1">
      <c r="A413" s="130" t="s">
        <v>1502</v>
      </c>
      <c r="B413" s="125" t="s">
        <v>282</v>
      </c>
      <c r="C413" s="92">
        <v>1960</v>
      </c>
      <c r="D413" s="92" t="s">
        <v>21</v>
      </c>
      <c r="E413" s="107" t="s">
        <v>20</v>
      </c>
      <c r="F413" s="111">
        <v>3</v>
      </c>
      <c r="G413" s="111">
        <v>3</v>
      </c>
      <c r="H413" s="119">
        <v>1607.8</v>
      </c>
      <c r="I413" s="119">
        <v>0</v>
      </c>
      <c r="J413" s="119">
        <v>1499.8</v>
      </c>
      <c r="K413" s="106">
        <f t="shared" si="74"/>
        <v>9736161.5</v>
      </c>
      <c r="L413" s="120">
        <v>0</v>
      </c>
      <c r="M413" s="120">
        <v>0</v>
      </c>
      <c r="N413" s="120">
        <v>0</v>
      </c>
      <c r="O413" s="119">
        <v>9736161.5</v>
      </c>
      <c r="P413" s="114">
        <f t="shared" si="75"/>
        <v>6055.5799850727708</v>
      </c>
      <c r="Q413" s="106">
        <v>9673</v>
      </c>
      <c r="R413" s="60" t="s">
        <v>43</v>
      </c>
      <c r="S413" s="27"/>
      <c r="T413" s="27"/>
      <c r="U413" s="27"/>
    </row>
    <row r="414" spans="1:21" s="23" customFormat="1" ht="23.1" customHeight="1">
      <c r="A414" s="130" t="s">
        <v>1503</v>
      </c>
      <c r="B414" s="125" t="s">
        <v>283</v>
      </c>
      <c r="C414" s="92">
        <v>1960</v>
      </c>
      <c r="D414" s="92" t="s">
        <v>21</v>
      </c>
      <c r="E414" s="107" t="s">
        <v>20</v>
      </c>
      <c r="F414" s="92">
        <v>2</v>
      </c>
      <c r="G414" s="92">
        <v>2</v>
      </c>
      <c r="H414" s="119">
        <v>676.6</v>
      </c>
      <c r="I414" s="119">
        <v>0</v>
      </c>
      <c r="J414" s="119">
        <v>626</v>
      </c>
      <c r="K414" s="106">
        <f t="shared" si="74"/>
        <v>6146780</v>
      </c>
      <c r="L414" s="75">
        <v>0</v>
      </c>
      <c r="M414" s="75">
        <v>0</v>
      </c>
      <c r="N414" s="75">
        <v>0</v>
      </c>
      <c r="O414" s="119">
        <v>6146780</v>
      </c>
      <c r="P414" s="114">
        <f t="shared" si="75"/>
        <v>9084.8063848655038</v>
      </c>
      <c r="Q414" s="106">
        <v>9673</v>
      </c>
      <c r="R414" s="60" t="s">
        <v>43</v>
      </c>
      <c r="S414" s="27"/>
      <c r="T414" s="27"/>
      <c r="U414" s="27"/>
    </row>
    <row r="415" spans="1:21" s="23" customFormat="1" ht="23.1" customHeight="1">
      <c r="A415" s="130" t="s">
        <v>1504</v>
      </c>
      <c r="B415" s="125" t="s">
        <v>284</v>
      </c>
      <c r="C415" s="98">
        <v>1960</v>
      </c>
      <c r="D415" s="92" t="s">
        <v>21</v>
      </c>
      <c r="E415" s="107" t="s">
        <v>20</v>
      </c>
      <c r="F415" s="100">
        <v>2</v>
      </c>
      <c r="G415" s="100">
        <v>2</v>
      </c>
      <c r="H415" s="119">
        <v>668.6</v>
      </c>
      <c r="I415" s="119">
        <v>266.5</v>
      </c>
      <c r="J415" s="119">
        <v>354.8</v>
      </c>
      <c r="K415" s="106">
        <f t="shared" si="74"/>
        <v>6168335</v>
      </c>
      <c r="L415" s="119">
        <v>0</v>
      </c>
      <c r="M415" s="119">
        <v>0</v>
      </c>
      <c r="N415" s="119">
        <v>0</v>
      </c>
      <c r="O415" s="119">
        <v>6168335</v>
      </c>
      <c r="P415" s="114">
        <f t="shared" si="75"/>
        <v>9225.7478312892599</v>
      </c>
      <c r="Q415" s="106">
        <v>9673</v>
      </c>
      <c r="R415" s="60" t="s">
        <v>43</v>
      </c>
      <c r="S415" s="27"/>
      <c r="T415" s="27"/>
      <c r="U415" s="27"/>
    </row>
    <row r="416" spans="1:21" s="25" customFormat="1" ht="23.1" customHeight="1">
      <c r="A416" s="130" t="s">
        <v>1505</v>
      </c>
      <c r="B416" s="125" t="s">
        <v>285</v>
      </c>
      <c r="C416" s="92">
        <v>1957</v>
      </c>
      <c r="D416" s="107" t="s">
        <v>21</v>
      </c>
      <c r="E416" s="107" t="s">
        <v>20</v>
      </c>
      <c r="F416" s="111">
        <v>2</v>
      </c>
      <c r="G416" s="111">
        <v>1</v>
      </c>
      <c r="H416" s="114">
        <v>326.5</v>
      </c>
      <c r="I416" s="114">
        <v>300.60000000000002</v>
      </c>
      <c r="J416" s="114">
        <f>I416-0</f>
        <v>300.60000000000002</v>
      </c>
      <c r="K416" s="106">
        <f t="shared" si="74"/>
        <v>1848955</v>
      </c>
      <c r="L416" s="119">
        <v>0</v>
      </c>
      <c r="M416" s="119">
        <v>0</v>
      </c>
      <c r="N416" s="119">
        <v>0</v>
      </c>
      <c r="O416" s="119">
        <v>1848955</v>
      </c>
      <c r="P416" s="114">
        <f t="shared" si="75"/>
        <v>5662.9555895865242</v>
      </c>
      <c r="Q416" s="106">
        <v>9673</v>
      </c>
      <c r="R416" s="60" t="s">
        <v>43</v>
      </c>
      <c r="S416" s="30"/>
      <c r="T416" s="30"/>
    </row>
    <row r="417" spans="1:21" ht="30" customHeight="1">
      <c r="A417" s="196" t="s">
        <v>1945</v>
      </c>
      <c r="B417" s="196"/>
      <c r="C417" s="196"/>
      <c r="D417" s="196"/>
      <c r="E417" s="196"/>
      <c r="F417" s="196"/>
      <c r="G417" s="196"/>
      <c r="H417" s="196"/>
      <c r="I417" s="196"/>
      <c r="J417" s="196"/>
      <c r="K417" s="196"/>
      <c r="L417" s="196"/>
      <c r="M417" s="196"/>
      <c r="N417" s="196"/>
      <c r="O417" s="196"/>
      <c r="P417" s="196"/>
      <c r="Q417" s="196"/>
      <c r="R417" s="196"/>
    </row>
    <row r="418" spans="1:21" ht="35.1" customHeight="1">
      <c r="A418" s="193" t="s">
        <v>1013</v>
      </c>
      <c r="B418" s="193"/>
      <c r="C418" s="89" t="s">
        <v>22</v>
      </c>
      <c r="D418" s="89" t="s">
        <v>22</v>
      </c>
      <c r="E418" s="89" t="s">
        <v>22</v>
      </c>
      <c r="F418" s="55" t="s">
        <v>22</v>
      </c>
      <c r="G418" s="55" t="s">
        <v>22</v>
      </c>
      <c r="H418" s="56">
        <f t="shared" ref="H418:N418" si="77">SUM(H419:H420)</f>
        <v>781.7</v>
      </c>
      <c r="I418" s="56">
        <f t="shared" si="77"/>
        <v>0</v>
      </c>
      <c r="J418" s="56">
        <f t="shared" si="77"/>
        <v>476.9</v>
      </c>
      <c r="K418" s="56">
        <f t="shared" si="77"/>
        <v>3666325.08</v>
      </c>
      <c r="L418" s="56">
        <f t="shared" si="77"/>
        <v>0</v>
      </c>
      <c r="M418" s="56">
        <f t="shared" si="77"/>
        <v>0</v>
      </c>
      <c r="N418" s="56">
        <f t="shared" si="77"/>
        <v>0</v>
      </c>
      <c r="O418" s="56">
        <f>SUM(O419:O420)</f>
        <v>3666325.08</v>
      </c>
      <c r="P418" s="51">
        <f>K418/H418</f>
        <v>4690.1945503390043</v>
      </c>
      <c r="Q418" s="57" t="s">
        <v>22</v>
      </c>
      <c r="R418" s="58" t="s">
        <v>22</v>
      </c>
    </row>
    <row r="419" spans="1:21" s="25" customFormat="1" ht="23.1" customHeight="1">
      <c r="A419" s="194" t="s">
        <v>1506</v>
      </c>
      <c r="B419" s="171" t="s">
        <v>1014</v>
      </c>
      <c r="C419" s="194" t="s">
        <v>1015</v>
      </c>
      <c r="D419" s="174" t="s">
        <v>21</v>
      </c>
      <c r="E419" s="158" t="s">
        <v>20</v>
      </c>
      <c r="F419" s="175">
        <v>2</v>
      </c>
      <c r="G419" s="175">
        <v>2</v>
      </c>
      <c r="H419" s="195">
        <v>781.7</v>
      </c>
      <c r="I419" s="195">
        <v>0</v>
      </c>
      <c r="J419" s="195">
        <v>476.9</v>
      </c>
      <c r="K419" s="106">
        <f>SUM(L419:O419)</f>
        <v>1686325.08</v>
      </c>
      <c r="L419" s="119">
        <v>0</v>
      </c>
      <c r="M419" s="119">
        <v>0</v>
      </c>
      <c r="N419" s="119">
        <v>0</v>
      </c>
      <c r="O419" s="104">
        <v>1686325.08</v>
      </c>
      <c r="P419" s="114">
        <f>K419/H419</f>
        <v>2157.2535243699631</v>
      </c>
      <c r="Q419" s="106">
        <v>9673</v>
      </c>
      <c r="R419" s="98" t="s">
        <v>41</v>
      </c>
      <c r="S419" s="30">
        <f>O419</f>
        <v>1686325.08</v>
      </c>
      <c r="T419" s="30"/>
    </row>
    <row r="420" spans="1:21" s="2" customFormat="1" ht="23.1" customHeight="1">
      <c r="A420" s="194"/>
      <c r="B420" s="171"/>
      <c r="C420" s="194"/>
      <c r="D420" s="174"/>
      <c r="E420" s="158"/>
      <c r="F420" s="175"/>
      <c r="G420" s="175"/>
      <c r="H420" s="195"/>
      <c r="I420" s="195"/>
      <c r="J420" s="195"/>
      <c r="K420" s="106">
        <f>SUM(L420:O420)</f>
        <v>1980000</v>
      </c>
      <c r="L420" s="119">
        <v>0</v>
      </c>
      <c r="M420" s="119">
        <v>0</v>
      </c>
      <c r="N420" s="119">
        <v>0</v>
      </c>
      <c r="O420" s="104">
        <v>1980000</v>
      </c>
      <c r="P420" s="114">
        <f>K420/H419</f>
        <v>2532.9410259690417</v>
      </c>
      <c r="Q420" s="106">
        <v>9673</v>
      </c>
      <c r="R420" s="98" t="s">
        <v>42</v>
      </c>
      <c r="S420" s="16"/>
      <c r="T420" s="16"/>
    </row>
    <row r="421" spans="1:21" ht="30" customHeight="1">
      <c r="A421" s="196" t="s">
        <v>1946</v>
      </c>
      <c r="B421" s="196"/>
      <c r="C421" s="196"/>
      <c r="D421" s="196"/>
      <c r="E421" s="196"/>
      <c r="F421" s="196"/>
      <c r="G421" s="196"/>
      <c r="H421" s="196"/>
      <c r="I421" s="196"/>
      <c r="J421" s="196"/>
      <c r="K421" s="196"/>
      <c r="L421" s="196"/>
      <c r="M421" s="196"/>
      <c r="N421" s="196"/>
      <c r="O421" s="196"/>
      <c r="P421" s="196"/>
      <c r="Q421" s="196"/>
      <c r="R421" s="196"/>
    </row>
    <row r="422" spans="1:21" ht="35.1" customHeight="1">
      <c r="A422" s="193" t="s">
        <v>294</v>
      </c>
      <c r="B422" s="193"/>
      <c r="C422" s="89" t="s">
        <v>22</v>
      </c>
      <c r="D422" s="89" t="s">
        <v>22</v>
      </c>
      <c r="E422" s="89" t="s">
        <v>22</v>
      </c>
      <c r="F422" s="55" t="s">
        <v>22</v>
      </c>
      <c r="G422" s="55" t="s">
        <v>22</v>
      </c>
      <c r="H422" s="56">
        <f t="shared" ref="H422:N422" si="78">SUM(H423)</f>
        <v>670.53</v>
      </c>
      <c r="I422" s="56">
        <f t="shared" si="78"/>
        <v>0</v>
      </c>
      <c r="J422" s="56">
        <f t="shared" si="78"/>
        <v>365.5</v>
      </c>
      <c r="K422" s="56">
        <f t="shared" si="78"/>
        <v>166377.20000000001</v>
      </c>
      <c r="L422" s="56">
        <f t="shared" si="78"/>
        <v>0</v>
      </c>
      <c r="M422" s="56">
        <f t="shared" si="78"/>
        <v>0</v>
      </c>
      <c r="N422" s="56">
        <f t="shared" si="78"/>
        <v>0</v>
      </c>
      <c r="O422" s="56">
        <f>SUM(O423)</f>
        <v>166377.20000000001</v>
      </c>
      <c r="P422" s="51">
        <f>K422/H422</f>
        <v>248.12789882630162</v>
      </c>
      <c r="Q422" s="57" t="s">
        <v>22</v>
      </c>
      <c r="R422" s="58" t="s">
        <v>22</v>
      </c>
    </row>
    <row r="423" spans="1:21" s="25" customFormat="1" ht="24.95" customHeight="1">
      <c r="A423" s="172" t="s">
        <v>1507</v>
      </c>
      <c r="B423" s="180" t="s">
        <v>288</v>
      </c>
      <c r="C423" s="172" t="s">
        <v>295</v>
      </c>
      <c r="D423" s="143" t="s">
        <v>21</v>
      </c>
      <c r="E423" s="149" t="s">
        <v>20</v>
      </c>
      <c r="F423" s="141">
        <v>2</v>
      </c>
      <c r="G423" s="141">
        <v>2</v>
      </c>
      <c r="H423" s="176">
        <v>670.53</v>
      </c>
      <c r="I423" s="176">
        <v>0</v>
      </c>
      <c r="J423" s="176">
        <v>365.5</v>
      </c>
      <c r="K423" s="106">
        <f>SUM(L423:O423)</f>
        <v>166377.20000000001</v>
      </c>
      <c r="L423" s="119">
        <v>0</v>
      </c>
      <c r="M423" s="119">
        <v>0</v>
      </c>
      <c r="N423" s="119">
        <v>0</v>
      </c>
      <c r="O423" s="104">
        <v>166377.20000000001</v>
      </c>
      <c r="P423" s="114">
        <f>K423/H423</f>
        <v>248.12789882630162</v>
      </c>
      <c r="Q423" s="106">
        <v>9673</v>
      </c>
      <c r="R423" s="98" t="s">
        <v>41</v>
      </c>
      <c r="S423" s="30">
        <f>O423</f>
        <v>166377.20000000001</v>
      </c>
      <c r="T423" s="30"/>
    </row>
    <row r="424" spans="1:21" s="2" customFormat="1" ht="24.95" customHeight="1">
      <c r="A424" s="173"/>
      <c r="B424" s="182"/>
      <c r="C424" s="173"/>
      <c r="D424" s="144"/>
      <c r="E424" s="150"/>
      <c r="F424" s="142"/>
      <c r="G424" s="142"/>
      <c r="H424" s="178"/>
      <c r="I424" s="178"/>
      <c r="J424" s="178"/>
      <c r="K424" s="106">
        <f>SUM(L424:O424)</f>
        <v>6141010.8700000001</v>
      </c>
      <c r="L424" s="119">
        <v>0</v>
      </c>
      <c r="M424" s="119">
        <v>0</v>
      </c>
      <c r="N424" s="119">
        <v>0</v>
      </c>
      <c r="O424" s="104">
        <v>6141010.8700000001</v>
      </c>
      <c r="P424" s="114">
        <f>K424/H423</f>
        <v>9158.4431270785808</v>
      </c>
      <c r="Q424" s="106">
        <v>9673</v>
      </c>
      <c r="R424" s="98" t="s">
        <v>42</v>
      </c>
      <c r="S424" s="16"/>
      <c r="T424" s="16"/>
    </row>
    <row r="425" spans="1:21" ht="30" customHeight="1">
      <c r="A425" s="196" t="s">
        <v>1947</v>
      </c>
      <c r="B425" s="196"/>
      <c r="C425" s="196"/>
      <c r="D425" s="196"/>
      <c r="E425" s="196"/>
      <c r="F425" s="196"/>
      <c r="G425" s="196"/>
      <c r="H425" s="196"/>
      <c r="I425" s="196"/>
      <c r="J425" s="196"/>
      <c r="K425" s="196"/>
      <c r="L425" s="196"/>
      <c r="M425" s="196"/>
      <c r="N425" s="196"/>
      <c r="O425" s="196"/>
      <c r="P425" s="196"/>
      <c r="Q425" s="196"/>
      <c r="R425" s="196"/>
    </row>
    <row r="426" spans="1:21" ht="35.1" customHeight="1">
      <c r="A426" s="193" t="s">
        <v>297</v>
      </c>
      <c r="B426" s="193"/>
      <c r="C426" s="89" t="s">
        <v>22</v>
      </c>
      <c r="D426" s="89" t="s">
        <v>22</v>
      </c>
      <c r="E426" s="89" t="s">
        <v>22</v>
      </c>
      <c r="F426" s="55" t="s">
        <v>22</v>
      </c>
      <c r="G426" s="55" t="s">
        <v>22</v>
      </c>
      <c r="H426" s="56">
        <f t="shared" ref="H426:N426" si="79">SUM(H427:H428)</f>
        <v>821.40000000000009</v>
      </c>
      <c r="I426" s="56">
        <f t="shared" si="79"/>
        <v>46.2</v>
      </c>
      <c r="J426" s="56">
        <f t="shared" si="79"/>
        <v>733</v>
      </c>
      <c r="K426" s="56">
        <f t="shared" si="79"/>
        <v>7971620</v>
      </c>
      <c r="L426" s="56">
        <f t="shared" si="79"/>
        <v>0</v>
      </c>
      <c r="M426" s="56">
        <f t="shared" si="79"/>
        <v>0</v>
      </c>
      <c r="N426" s="56">
        <f t="shared" si="79"/>
        <v>0</v>
      </c>
      <c r="O426" s="56">
        <f>SUM(O427:O428)</f>
        <v>7971620</v>
      </c>
      <c r="P426" s="51">
        <f>K426/H426</f>
        <v>9704.918431945458</v>
      </c>
      <c r="Q426" s="57" t="s">
        <v>22</v>
      </c>
      <c r="R426" s="58" t="s">
        <v>22</v>
      </c>
    </row>
    <row r="427" spans="1:21" s="25" customFormat="1" ht="24.95" customHeight="1">
      <c r="A427" s="130" t="s">
        <v>1508</v>
      </c>
      <c r="B427" s="125" t="s">
        <v>292</v>
      </c>
      <c r="C427" s="98" t="s">
        <v>298</v>
      </c>
      <c r="D427" s="107" t="s">
        <v>21</v>
      </c>
      <c r="E427" s="107" t="s">
        <v>20</v>
      </c>
      <c r="F427" s="100">
        <v>2</v>
      </c>
      <c r="G427" s="100">
        <v>2</v>
      </c>
      <c r="H427" s="119">
        <v>407.8</v>
      </c>
      <c r="I427" s="119">
        <v>0</v>
      </c>
      <c r="J427" s="119">
        <v>365.6</v>
      </c>
      <c r="K427" s="106">
        <f>SUM(L427:O427)</f>
        <v>4260060</v>
      </c>
      <c r="L427" s="120">
        <v>0</v>
      </c>
      <c r="M427" s="120">
        <v>0</v>
      </c>
      <c r="N427" s="120">
        <v>0</v>
      </c>
      <c r="O427" s="119">
        <v>4260060</v>
      </c>
      <c r="P427" s="114">
        <f>K427/H427</f>
        <v>10446.444335458558</v>
      </c>
      <c r="Q427" s="106">
        <v>9673</v>
      </c>
      <c r="R427" s="98" t="s">
        <v>43</v>
      </c>
    </row>
    <row r="428" spans="1:21" s="25" customFormat="1" ht="24.95" customHeight="1">
      <c r="A428" s="130" t="s">
        <v>1509</v>
      </c>
      <c r="B428" s="125" t="s">
        <v>1199</v>
      </c>
      <c r="C428" s="98" t="s">
        <v>295</v>
      </c>
      <c r="D428" s="107" t="s">
        <v>21</v>
      </c>
      <c r="E428" s="107" t="s">
        <v>20</v>
      </c>
      <c r="F428" s="92">
        <v>2</v>
      </c>
      <c r="G428" s="92">
        <v>2</v>
      </c>
      <c r="H428" s="119">
        <v>413.6</v>
      </c>
      <c r="I428" s="119">
        <v>46.2</v>
      </c>
      <c r="J428" s="119">
        <v>367.4</v>
      </c>
      <c r="K428" s="106">
        <f>SUM(L428:O428)</f>
        <v>3711560</v>
      </c>
      <c r="L428" s="75">
        <v>0</v>
      </c>
      <c r="M428" s="75">
        <v>0</v>
      </c>
      <c r="N428" s="75">
        <v>0</v>
      </c>
      <c r="O428" s="75">
        <v>3711560</v>
      </c>
      <c r="P428" s="114">
        <f>K428/H428</f>
        <v>8973.7911025145058</v>
      </c>
      <c r="Q428" s="106">
        <v>9673</v>
      </c>
      <c r="R428" s="98" t="s">
        <v>43</v>
      </c>
    </row>
    <row r="429" spans="1:21" ht="30" customHeight="1">
      <c r="A429" s="196" t="s">
        <v>1948</v>
      </c>
      <c r="B429" s="196"/>
      <c r="C429" s="196"/>
      <c r="D429" s="196"/>
      <c r="E429" s="196"/>
      <c r="F429" s="196"/>
      <c r="G429" s="196"/>
      <c r="H429" s="196"/>
      <c r="I429" s="196"/>
      <c r="J429" s="196"/>
      <c r="K429" s="196"/>
      <c r="L429" s="196"/>
      <c r="M429" s="196"/>
      <c r="N429" s="196"/>
      <c r="O429" s="196"/>
      <c r="P429" s="196"/>
      <c r="Q429" s="196"/>
      <c r="R429" s="196"/>
    </row>
    <row r="430" spans="1:21" ht="35.1" customHeight="1">
      <c r="A430" s="193" t="s">
        <v>296</v>
      </c>
      <c r="B430" s="193"/>
      <c r="C430" s="89" t="s">
        <v>22</v>
      </c>
      <c r="D430" s="89" t="s">
        <v>22</v>
      </c>
      <c r="E430" s="89" t="s">
        <v>22</v>
      </c>
      <c r="F430" s="55" t="s">
        <v>22</v>
      </c>
      <c r="G430" s="55" t="s">
        <v>22</v>
      </c>
      <c r="H430" s="56">
        <f t="shared" ref="H430:N430" si="80">SUM(H431:H432)</f>
        <v>838.4</v>
      </c>
      <c r="I430" s="56">
        <f t="shared" si="80"/>
        <v>0</v>
      </c>
      <c r="J430" s="56">
        <f t="shared" si="80"/>
        <v>772.4</v>
      </c>
      <c r="K430" s="56">
        <f t="shared" si="80"/>
        <v>4334000</v>
      </c>
      <c r="L430" s="56">
        <f t="shared" si="80"/>
        <v>0</v>
      </c>
      <c r="M430" s="56">
        <f t="shared" si="80"/>
        <v>0</v>
      </c>
      <c r="N430" s="56">
        <f t="shared" si="80"/>
        <v>0</v>
      </c>
      <c r="O430" s="56">
        <f>SUM(O431:O432)</f>
        <v>4334000</v>
      </c>
      <c r="P430" s="51">
        <f>K430/H430</f>
        <v>5169.3702290076335</v>
      </c>
      <c r="Q430" s="57" t="s">
        <v>22</v>
      </c>
      <c r="R430" s="58" t="s">
        <v>22</v>
      </c>
    </row>
    <row r="431" spans="1:21" s="23" customFormat="1" ht="24.95" customHeight="1">
      <c r="A431" s="130" t="s">
        <v>1510</v>
      </c>
      <c r="B431" s="125" t="s">
        <v>286</v>
      </c>
      <c r="C431" s="98" t="s">
        <v>259</v>
      </c>
      <c r="D431" s="107" t="s">
        <v>21</v>
      </c>
      <c r="E431" s="107" t="s">
        <v>20</v>
      </c>
      <c r="F431" s="92">
        <v>2</v>
      </c>
      <c r="G431" s="92">
        <v>2</v>
      </c>
      <c r="H431" s="119">
        <v>419.2</v>
      </c>
      <c r="I431" s="119">
        <v>0</v>
      </c>
      <c r="J431" s="119">
        <v>386.2</v>
      </c>
      <c r="K431" s="106">
        <f>SUM(L431:O431)</f>
        <v>2167000</v>
      </c>
      <c r="L431" s="75">
        <v>0</v>
      </c>
      <c r="M431" s="75">
        <v>0</v>
      </c>
      <c r="N431" s="75">
        <v>0</v>
      </c>
      <c r="O431" s="94">
        <v>2167000</v>
      </c>
      <c r="P431" s="114">
        <f>K431/H431</f>
        <v>5169.3702290076335</v>
      </c>
      <c r="Q431" s="106">
        <v>9673</v>
      </c>
      <c r="R431" s="98" t="s">
        <v>42</v>
      </c>
      <c r="S431" s="27"/>
      <c r="T431" s="27"/>
      <c r="U431" s="27"/>
    </row>
    <row r="432" spans="1:21" s="23" customFormat="1" ht="24.95" customHeight="1">
      <c r="A432" s="130" t="s">
        <v>1511</v>
      </c>
      <c r="B432" s="125" t="s">
        <v>287</v>
      </c>
      <c r="C432" s="98" t="s">
        <v>259</v>
      </c>
      <c r="D432" s="107" t="s">
        <v>21</v>
      </c>
      <c r="E432" s="107" t="s">
        <v>20</v>
      </c>
      <c r="F432" s="100">
        <v>2</v>
      </c>
      <c r="G432" s="100">
        <v>2</v>
      </c>
      <c r="H432" s="119">
        <v>419.2</v>
      </c>
      <c r="I432" s="119">
        <v>0</v>
      </c>
      <c r="J432" s="119">
        <v>386.2</v>
      </c>
      <c r="K432" s="106">
        <f>SUM(L432:O432)</f>
        <v>2167000</v>
      </c>
      <c r="L432" s="119">
        <v>0</v>
      </c>
      <c r="M432" s="119">
        <v>0</v>
      </c>
      <c r="N432" s="119">
        <v>0</v>
      </c>
      <c r="O432" s="104">
        <v>2167000</v>
      </c>
      <c r="P432" s="114">
        <f>K432/H432</f>
        <v>5169.3702290076335</v>
      </c>
      <c r="Q432" s="106">
        <v>9673</v>
      </c>
      <c r="R432" s="98" t="s">
        <v>42</v>
      </c>
      <c r="S432" s="27"/>
      <c r="T432" s="27"/>
      <c r="U432" s="27"/>
    </row>
    <row r="433" spans="1:21" ht="45" customHeight="1">
      <c r="A433" s="196" t="s">
        <v>1949</v>
      </c>
      <c r="B433" s="196"/>
      <c r="C433" s="196"/>
      <c r="D433" s="196"/>
      <c r="E433" s="196"/>
      <c r="F433" s="196"/>
      <c r="G433" s="196"/>
      <c r="H433" s="196"/>
      <c r="I433" s="196"/>
      <c r="J433" s="196"/>
      <c r="K433" s="196"/>
      <c r="L433" s="196"/>
      <c r="M433" s="196"/>
      <c r="N433" s="196"/>
      <c r="O433" s="196"/>
      <c r="P433" s="196"/>
      <c r="Q433" s="196"/>
      <c r="R433" s="196"/>
    </row>
    <row r="434" spans="1:21" ht="45" customHeight="1">
      <c r="A434" s="193" t="s">
        <v>299</v>
      </c>
      <c r="B434" s="193"/>
      <c r="C434" s="89" t="s">
        <v>22</v>
      </c>
      <c r="D434" s="89" t="s">
        <v>22</v>
      </c>
      <c r="E434" s="89" t="s">
        <v>22</v>
      </c>
      <c r="F434" s="55" t="s">
        <v>22</v>
      </c>
      <c r="G434" s="55" t="s">
        <v>22</v>
      </c>
      <c r="H434" s="56">
        <f t="shared" ref="H434:N434" si="81">SUM(H435)</f>
        <v>483</v>
      </c>
      <c r="I434" s="56">
        <f t="shared" si="81"/>
        <v>52.1</v>
      </c>
      <c r="J434" s="56">
        <f t="shared" si="81"/>
        <v>328</v>
      </c>
      <c r="K434" s="56">
        <f t="shared" si="81"/>
        <v>4032050</v>
      </c>
      <c r="L434" s="56">
        <f t="shared" si="81"/>
        <v>0</v>
      </c>
      <c r="M434" s="56">
        <f t="shared" si="81"/>
        <v>0</v>
      </c>
      <c r="N434" s="56">
        <f t="shared" si="81"/>
        <v>0</v>
      </c>
      <c r="O434" s="56">
        <f>SUM(O435)</f>
        <v>4032050</v>
      </c>
      <c r="P434" s="51">
        <f>K434/H434</f>
        <v>8347.9296066252591</v>
      </c>
      <c r="Q434" s="57" t="s">
        <v>22</v>
      </c>
      <c r="R434" s="58" t="s">
        <v>22</v>
      </c>
    </row>
    <row r="435" spans="1:21" s="23" customFormat="1" ht="24.95" customHeight="1">
      <c r="A435" s="128" t="s">
        <v>1512</v>
      </c>
      <c r="B435" s="125" t="s">
        <v>289</v>
      </c>
      <c r="C435" s="103" t="s">
        <v>298</v>
      </c>
      <c r="D435" s="107" t="s">
        <v>21</v>
      </c>
      <c r="E435" s="107" t="s">
        <v>20</v>
      </c>
      <c r="F435" s="107">
        <v>2</v>
      </c>
      <c r="G435" s="107">
        <v>2</v>
      </c>
      <c r="H435" s="120">
        <v>483</v>
      </c>
      <c r="I435" s="120">
        <v>52.1</v>
      </c>
      <c r="J435" s="120">
        <v>328</v>
      </c>
      <c r="K435" s="106">
        <f>SUM(L435:O435)</f>
        <v>4032050</v>
      </c>
      <c r="L435" s="35">
        <v>0</v>
      </c>
      <c r="M435" s="35">
        <v>0</v>
      </c>
      <c r="N435" s="35">
        <v>0</v>
      </c>
      <c r="O435" s="108">
        <v>4032050</v>
      </c>
      <c r="P435" s="114">
        <f>K435/H435</f>
        <v>8347.9296066252591</v>
      </c>
      <c r="Q435" s="106">
        <v>9673</v>
      </c>
      <c r="R435" s="103" t="s">
        <v>42</v>
      </c>
      <c r="S435" s="27"/>
      <c r="T435" s="27"/>
      <c r="U435" s="27"/>
    </row>
    <row r="436" spans="1:21" ht="30" customHeight="1">
      <c r="A436" s="196" t="s">
        <v>1950</v>
      </c>
      <c r="B436" s="196"/>
      <c r="C436" s="196"/>
      <c r="D436" s="196"/>
      <c r="E436" s="196"/>
      <c r="F436" s="196"/>
      <c r="G436" s="196"/>
      <c r="H436" s="196"/>
      <c r="I436" s="196"/>
      <c r="J436" s="196"/>
      <c r="K436" s="196"/>
      <c r="L436" s="196"/>
      <c r="M436" s="196"/>
      <c r="N436" s="196"/>
      <c r="O436" s="196"/>
      <c r="P436" s="196"/>
      <c r="Q436" s="196"/>
      <c r="R436" s="196"/>
    </row>
    <row r="437" spans="1:21" ht="35.1" customHeight="1">
      <c r="A437" s="193" t="s">
        <v>300</v>
      </c>
      <c r="B437" s="193"/>
      <c r="C437" s="89" t="s">
        <v>22</v>
      </c>
      <c r="D437" s="89" t="s">
        <v>22</v>
      </c>
      <c r="E437" s="89" t="s">
        <v>22</v>
      </c>
      <c r="F437" s="55" t="s">
        <v>22</v>
      </c>
      <c r="G437" s="55" t="s">
        <v>22</v>
      </c>
      <c r="H437" s="56">
        <f t="shared" ref="H437:N437" si="82">SUM(H438:H439)</f>
        <v>1004</v>
      </c>
      <c r="I437" s="56">
        <f t="shared" si="82"/>
        <v>0</v>
      </c>
      <c r="J437" s="56">
        <f t="shared" si="82"/>
        <v>731.2</v>
      </c>
      <c r="K437" s="56">
        <f t="shared" si="82"/>
        <v>7485000</v>
      </c>
      <c r="L437" s="56">
        <f t="shared" si="82"/>
        <v>0</v>
      </c>
      <c r="M437" s="56">
        <f t="shared" si="82"/>
        <v>0</v>
      </c>
      <c r="N437" s="56">
        <f t="shared" si="82"/>
        <v>0</v>
      </c>
      <c r="O437" s="56">
        <f>SUM(O438:O439)</f>
        <v>7485000</v>
      </c>
      <c r="P437" s="51">
        <f>K437/H437</f>
        <v>7455.1792828685257</v>
      </c>
      <c r="Q437" s="57" t="s">
        <v>22</v>
      </c>
      <c r="R437" s="58" t="s">
        <v>22</v>
      </c>
    </row>
    <row r="438" spans="1:21" s="23" customFormat="1" ht="24.95" customHeight="1">
      <c r="A438" s="130" t="s">
        <v>1513</v>
      </c>
      <c r="B438" s="125" t="s">
        <v>290</v>
      </c>
      <c r="C438" s="98" t="s">
        <v>301</v>
      </c>
      <c r="D438" s="107" t="s">
        <v>21</v>
      </c>
      <c r="E438" s="107" t="s">
        <v>20</v>
      </c>
      <c r="F438" s="100">
        <v>2</v>
      </c>
      <c r="G438" s="100">
        <v>2</v>
      </c>
      <c r="H438" s="126">
        <v>502</v>
      </c>
      <c r="I438" s="126">
        <v>0</v>
      </c>
      <c r="J438" s="126">
        <v>365.6</v>
      </c>
      <c r="K438" s="106">
        <f>SUM(L438:O438)</f>
        <v>3742500</v>
      </c>
      <c r="L438" s="126">
        <v>0</v>
      </c>
      <c r="M438" s="126">
        <v>0</v>
      </c>
      <c r="N438" s="126">
        <v>0</v>
      </c>
      <c r="O438" s="106">
        <v>3742500</v>
      </c>
      <c r="P438" s="114">
        <f>K438/H438</f>
        <v>7455.1792828685257</v>
      </c>
      <c r="Q438" s="106">
        <v>9673</v>
      </c>
      <c r="R438" s="60" t="s">
        <v>43</v>
      </c>
      <c r="S438" s="27"/>
      <c r="T438" s="27"/>
      <c r="U438" s="27"/>
    </row>
    <row r="439" spans="1:21" s="23" customFormat="1" ht="24.95" customHeight="1">
      <c r="A439" s="130" t="s">
        <v>1514</v>
      </c>
      <c r="B439" s="125" t="s">
        <v>291</v>
      </c>
      <c r="C439" s="98" t="s">
        <v>302</v>
      </c>
      <c r="D439" s="107" t="s">
        <v>21</v>
      </c>
      <c r="E439" s="107" t="s">
        <v>20</v>
      </c>
      <c r="F439" s="100">
        <v>2</v>
      </c>
      <c r="G439" s="100">
        <v>2</v>
      </c>
      <c r="H439" s="119">
        <v>502</v>
      </c>
      <c r="I439" s="119">
        <v>0</v>
      </c>
      <c r="J439" s="119">
        <v>365.6</v>
      </c>
      <c r="K439" s="106">
        <f>SUM(L439:O439)</f>
        <v>3742500</v>
      </c>
      <c r="L439" s="120">
        <v>0</v>
      </c>
      <c r="M439" s="120">
        <v>0</v>
      </c>
      <c r="N439" s="120">
        <v>0</v>
      </c>
      <c r="O439" s="104">
        <v>3742500</v>
      </c>
      <c r="P439" s="114">
        <f>K439/H439</f>
        <v>7455.1792828685257</v>
      </c>
      <c r="Q439" s="106">
        <v>9673</v>
      </c>
      <c r="R439" s="98" t="s">
        <v>43</v>
      </c>
      <c r="S439" s="28"/>
      <c r="T439" s="28"/>
      <c r="U439" s="27"/>
    </row>
    <row r="440" spans="1:21" ht="35.1" customHeight="1">
      <c r="A440" s="196" t="s">
        <v>1951</v>
      </c>
      <c r="B440" s="196"/>
      <c r="C440" s="196"/>
      <c r="D440" s="196"/>
      <c r="E440" s="196"/>
      <c r="F440" s="196"/>
      <c r="G440" s="196"/>
      <c r="H440" s="196"/>
      <c r="I440" s="196"/>
      <c r="J440" s="196"/>
      <c r="K440" s="196"/>
      <c r="L440" s="196"/>
      <c r="M440" s="196"/>
      <c r="N440" s="196"/>
      <c r="O440" s="196"/>
      <c r="P440" s="196"/>
      <c r="Q440" s="196"/>
      <c r="R440" s="196"/>
    </row>
    <row r="441" spans="1:21" ht="35.1" customHeight="1">
      <c r="A441" s="193" t="s">
        <v>1087</v>
      </c>
      <c r="B441" s="193"/>
      <c r="C441" s="89" t="s">
        <v>22</v>
      </c>
      <c r="D441" s="89" t="s">
        <v>22</v>
      </c>
      <c r="E441" s="89" t="s">
        <v>22</v>
      </c>
      <c r="F441" s="55" t="s">
        <v>22</v>
      </c>
      <c r="G441" s="55" t="s">
        <v>22</v>
      </c>
      <c r="H441" s="56">
        <f t="shared" ref="H441:J441" si="83">SUM(H442)</f>
        <v>831.7</v>
      </c>
      <c r="I441" s="56">
        <f t="shared" si="83"/>
        <v>59.7</v>
      </c>
      <c r="J441" s="56">
        <f t="shared" si="83"/>
        <v>772</v>
      </c>
      <c r="K441" s="56">
        <f t="shared" ref="K441:N441" si="84">SUM(K442:K443)</f>
        <v>5151164.9700000007</v>
      </c>
      <c r="L441" s="56">
        <f t="shared" si="84"/>
        <v>0</v>
      </c>
      <c r="M441" s="56">
        <f t="shared" si="84"/>
        <v>0</v>
      </c>
      <c r="N441" s="56">
        <f t="shared" si="84"/>
        <v>0</v>
      </c>
      <c r="O441" s="56">
        <f>SUM(O442:O443)</f>
        <v>5151164.9700000007</v>
      </c>
      <c r="P441" s="51">
        <f>K441/H441</f>
        <v>6193.5372971023207</v>
      </c>
      <c r="Q441" s="57" t="s">
        <v>22</v>
      </c>
      <c r="R441" s="58" t="s">
        <v>22</v>
      </c>
    </row>
    <row r="442" spans="1:21" s="23" customFormat="1" ht="24.95" customHeight="1">
      <c r="A442" s="172" t="s">
        <v>1515</v>
      </c>
      <c r="B442" s="180" t="s">
        <v>1088</v>
      </c>
      <c r="C442" s="172" t="s">
        <v>1089</v>
      </c>
      <c r="D442" s="143">
        <v>2009</v>
      </c>
      <c r="E442" s="143" t="s">
        <v>20</v>
      </c>
      <c r="F442" s="151">
        <v>2</v>
      </c>
      <c r="G442" s="151">
        <v>2</v>
      </c>
      <c r="H442" s="176">
        <v>831.7</v>
      </c>
      <c r="I442" s="176">
        <v>59.7</v>
      </c>
      <c r="J442" s="176">
        <v>772</v>
      </c>
      <c r="K442" s="106">
        <f>SUM(L442:O442)</f>
        <v>2170164.9700000002</v>
      </c>
      <c r="L442" s="120">
        <v>0</v>
      </c>
      <c r="M442" s="120">
        <v>0</v>
      </c>
      <c r="N442" s="120">
        <v>0</v>
      </c>
      <c r="O442" s="104">
        <v>2170164.9700000002</v>
      </c>
      <c r="P442" s="114">
        <f>K442/H442</f>
        <v>2609.3122159432487</v>
      </c>
      <c r="Q442" s="106">
        <v>9673</v>
      </c>
      <c r="R442" s="98" t="s">
        <v>41</v>
      </c>
      <c r="S442" s="28">
        <f>O442</f>
        <v>2170164.9700000002</v>
      </c>
      <c r="T442" s="28"/>
      <c r="U442" s="27"/>
    </row>
    <row r="443" spans="1:21" s="6" customFormat="1" ht="24.95" customHeight="1">
      <c r="A443" s="173"/>
      <c r="B443" s="182"/>
      <c r="C443" s="173"/>
      <c r="D443" s="144"/>
      <c r="E443" s="144"/>
      <c r="F443" s="152"/>
      <c r="G443" s="152"/>
      <c r="H443" s="178"/>
      <c r="I443" s="178"/>
      <c r="J443" s="178"/>
      <c r="K443" s="106">
        <f>SUM(L443:O443)</f>
        <v>2981000</v>
      </c>
      <c r="L443" s="120">
        <v>0</v>
      </c>
      <c r="M443" s="120">
        <v>0</v>
      </c>
      <c r="N443" s="120">
        <v>0</v>
      </c>
      <c r="O443" s="104">
        <v>2981000</v>
      </c>
      <c r="P443" s="114">
        <f>K443/H442</f>
        <v>3584.2250811590716</v>
      </c>
      <c r="Q443" s="106">
        <v>9673</v>
      </c>
      <c r="R443" s="103" t="s">
        <v>42</v>
      </c>
      <c r="S443" s="29"/>
      <c r="T443" s="29"/>
      <c r="U443" s="22"/>
    </row>
    <row r="444" spans="1:21" ht="39.950000000000003" customHeight="1">
      <c r="A444" s="196" t="s">
        <v>1952</v>
      </c>
      <c r="B444" s="196"/>
      <c r="C444" s="196"/>
      <c r="D444" s="196"/>
      <c r="E444" s="196"/>
      <c r="F444" s="196"/>
      <c r="G444" s="196"/>
      <c r="H444" s="196"/>
      <c r="I444" s="196"/>
      <c r="J444" s="196"/>
      <c r="K444" s="196"/>
      <c r="L444" s="196"/>
      <c r="M444" s="196"/>
      <c r="N444" s="196"/>
      <c r="O444" s="196"/>
      <c r="P444" s="196"/>
      <c r="Q444" s="196"/>
      <c r="R444" s="196"/>
    </row>
    <row r="445" spans="1:21" ht="39.950000000000003" customHeight="1">
      <c r="A445" s="193" t="s">
        <v>303</v>
      </c>
      <c r="B445" s="193"/>
      <c r="C445" s="89" t="s">
        <v>22</v>
      </c>
      <c r="D445" s="89" t="s">
        <v>22</v>
      </c>
      <c r="E445" s="89" t="s">
        <v>22</v>
      </c>
      <c r="F445" s="55" t="s">
        <v>22</v>
      </c>
      <c r="G445" s="55" t="s">
        <v>22</v>
      </c>
      <c r="H445" s="56">
        <f t="shared" ref="H445:N445" si="85">SUM(H446:H996)</f>
        <v>632059.48000000021</v>
      </c>
      <c r="I445" s="56">
        <f t="shared" si="85"/>
        <v>91197.98</v>
      </c>
      <c r="J445" s="56">
        <f t="shared" si="85"/>
        <v>475516.44999999995</v>
      </c>
      <c r="K445" s="56">
        <f t="shared" si="85"/>
        <v>1971311427.9300001</v>
      </c>
      <c r="L445" s="56">
        <f t="shared" si="85"/>
        <v>0</v>
      </c>
      <c r="M445" s="56">
        <f t="shared" si="85"/>
        <v>0</v>
      </c>
      <c r="N445" s="56">
        <f t="shared" si="85"/>
        <v>0</v>
      </c>
      <c r="O445" s="56">
        <f>SUM(O446:O996)</f>
        <v>1971294927.9300001</v>
      </c>
      <c r="P445" s="51">
        <f>K445/H445</f>
        <v>3118.870122682124</v>
      </c>
      <c r="Q445" s="57" t="s">
        <v>22</v>
      </c>
      <c r="R445" s="58" t="s">
        <v>22</v>
      </c>
    </row>
    <row r="446" spans="1:21" s="23" customFormat="1" ht="26.1" customHeight="1">
      <c r="A446" s="128" t="s">
        <v>1516</v>
      </c>
      <c r="B446" s="99" t="s">
        <v>304</v>
      </c>
      <c r="C446" s="107">
        <v>1961</v>
      </c>
      <c r="D446" s="107" t="s">
        <v>21</v>
      </c>
      <c r="E446" s="107" t="s">
        <v>20</v>
      </c>
      <c r="F446" s="107">
        <v>4</v>
      </c>
      <c r="G446" s="107">
        <v>2</v>
      </c>
      <c r="H446" s="108">
        <v>1285.3</v>
      </c>
      <c r="I446" s="108">
        <v>0</v>
      </c>
      <c r="J446" s="108">
        <v>1285.3</v>
      </c>
      <c r="K446" s="106">
        <f t="shared" ref="K446:K523" si="86">SUM(L446:O446)</f>
        <v>2695000</v>
      </c>
      <c r="L446" s="108">
        <v>0</v>
      </c>
      <c r="M446" s="108">
        <v>0</v>
      </c>
      <c r="N446" s="108">
        <v>0</v>
      </c>
      <c r="O446" s="108">
        <v>2695000</v>
      </c>
      <c r="P446" s="114">
        <f t="shared" ref="P446:P522" si="87">K446/H446</f>
        <v>2096.7867423947719</v>
      </c>
      <c r="Q446" s="106">
        <v>9673</v>
      </c>
      <c r="R446" s="103" t="s">
        <v>43</v>
      </c>
      <c r="S446" s="27"/>
      <c r="T446" s="27"/>
      <c r="U446" s="27"/>
    </row>
    <row r="447" spans="1:21" s="23" customFormat="1" ht="26.1" customHeight="1">
      <c r="A447" s="128" t="s">
        <v>1517</v>
      </c>
      <c r="B447" s="99" t="s">
        <v>305</v>
      </c>
      <c r="C447" s="107">
        <v>1958</v>
      </c>
      <c r="D447" s="107" t="s">
        <v>21</v>
      </c>
      <c r="E447" s="107" t="s">
        <v>20</v>
      </c>
      <c r="F447" s="107">
        <v>3</v>
      </c>
      <c r="G447" s="107">
        <v>2</v>
      </c>
      <c r="H447" s="108">
        <v>1126.5999999999999</v>
      </c>
      <c r="I447" s="108">
        <v>0</v>
      </c>
      <c r="J447" s="108">
        <v>924.4</v>
      </c>
      <c r="K447" s="106">
        <f>SUM(L447:O447)</f>
        <v>6364010</v>
      </c>
      <c r="L447" s="108">
        <v>0</v>
      </c>
      <c r="M447" s="108">
        <v>0</v>
      </c>
      <c r="N447" s="108">
        <v>0</v>
      </c>
      <c r="O447" s="108">
        <v>6364010</v>
      </c>
      <c r="P447" s="114">
        <f>K447/H447</f>
        <v>5648.8638380969296</v>
      </c>
      <c r="Q447" s="106">
        <v>9673</v>
      </c>
      <c r="R447" s="103" t="s">
        <v>42</v>
      </c>
      <c r="S447" s="27"/>
      <c r="T447" s="27"/>
      <c r="U447" s="27"/>
    </row>
    <row r="448" spans="1:21" s="23" customFormat="1" ht="26.1" customHeight="1">
      <c r="A448" s="128" t="s">
        <v>1518</v>
      </c>
      <c r="B448" s="99" t="s">
        <v>309</v>
      </c>
      <c r="C448" s="107">
        <v>1959</v>
      </c>
      <c r="D448" s="107" t="s">
        <v>21</v>
      </c>
      <c r="E448" s="107" t="s">
        <v>20</v>
      </c>
      <c r="F448" s="107">
        <v>4</v>
      </c>
      <c r="G448" s="107">
        <v>1</v>
      </c>
      <c r="H448" s="108">
        <v>499.18</v>
      </c>
      <c r="I448" s="108">
        <v>45.4</v>
      </c>
      <c r="J448" s="108">
        <v>453.78</v>
      </c>
      <c r="K448" s="106">
        <f>SUM(L448:O448)</f>
        <v>1569600</v>
      </c>
      <c r="L448" s="108">
        <v>0</v>
      </c>
      <c r="M448" s="108">
        <v>0</v>
      </c>
      <c r="N448" s="108">
        <v>0</v>
      </c>
      <c r="O448" s="108">
        <v>1569600</v>
      </c>
      <c r="P448" s="114">
        <f>K448/H448</f>
        <v>3144.3567450619016</v>
      </c>
      <c r="Q448" s="106">
        <v>9673</v>
      </c>
      <c r="R448" s="103" t="s">
        <v>42</v>
      </c>
      <c r="S448" s="27"/>
      <c r="T448" s="27"/>
      <c r="U448" s="27"/>
    </row>
    <row r="449" spans="1:21" s="23" customFormat="1" ht="26.1" customHeight="1">
      <c r="A449" s="128" t="s">
        <v>1519</v>
      </c>
      <c r="B449" s="99" t="s">
        <v>306</v>
      </c>
      <c r="C449" s="107">
        <v>1957</v>
      </c>
      <c r="D449" s="107" t="s">
        <v>21</v>
      </c>
      <c r="E449" s="107" t="s">
        <v>20</v>
      </c>
      <c r="F449" s="107">
        <v>3</v>
      </c>
      <c r="G449" s="107">
        <v>1</v>
      </c>
      <c r="H449" s="108">
        <v>896.7</v>
      </c>
      <c r="I449" s="108">
        <v>0</v>
      </c>
      <c r="J449" s="108">
        <v>896.7</v>
      </c>
      <c r="K449" s="106">
        <f t="shared" si="86"/>
        <v>3323627.13</v>
      </c>
      <c r="L449" s="108">
        <v>0</v>
      </c>
      <c r="M449" s="108">
        <v>0</v>
      </c>
      <c r="N449" s="108">
        <v>0</v>
      </c>
      <c r="O449" s="108">
        <v>3323627.13</v>
      </c>
      <c r="P449" s="114">
        <f t="shared" si="87"/>
        <v>3706.5095684175308</v>
      </c>
      <c r="Q449" s="106">
        <v>9673</v>
      </c>
      <c r="R449" s="98" t="s">
        <v>41</v>
      </c>
      <c r="S449" s="28" t="e">
        <f>O449+O450+O451+O452+O453+O458+O459+O461+O463+O465+O467+O468+O473+O474+O476+O480+O482+O487+O489+O502+O506+O507+O508+O510+O511+O512+O513+O523+O526+O533+O534+O536+O538+O540+O544+O547+O548+O552+O558+O559+O560+O561+O564+O569+O570+O572+O588+O590+O592+O593+O595+O598+O600+O601+O606+O640+O650+O652+O656+O657+O665+O669+O671+O678+O679+O684+O694+O699+O700+O701+O703+O721+O728+O733+O738+O752+O763+O773+O779+O789+O790+O792+O795+O796+O798+O799+O806+O809+O813+O827+O829+O851+O855+O858+O864+O881+#REF!+O884+O886+O890+O891+O894+O897+O900+O902+O907+O909+O910+O912+O922+O923+O926+O929+O931+O933+O954+O974+O978+O979+O995+O454</f>
        <v>#REF!</v>
      </c>
      <c r="T449" s="27"/>
      <c r="U449" s="27"/>
    </row>
    <row r="450" spans="1:21" s="23" customFormat="1" ht="26.1" customHeight="1">
      <c r="A450" s="128" t="s">
        <v>1520</v>
      </c>
      <c r="B450" s="99" t="s">
        <v>307</v>
      </c>
      <c r="C450" s="107">
        <v>1957</v>
      </c>
      <c r="D450" s="107" t="s">
        <v>21</v>
      </c>
      <c r="E450" s="107" t="s">
        <v>20</v>
      </c>
      <c r="F450" s="107">
        <v>3</v>
      </c>
      <c r="G450" s="107">
        <v>2</v>
      </c>
      <c r="H450" s="108">
        <v>976</v>
      </c>
      <c r="I450" s="108">
        <v>114.3</v>
      </c>
      <c r="J450" s="108">
        <v>861.7</v>
      </c>
      <c r="K450" s="106">
        <f t="shared" si="86"/>
        <v>3234332.38</v>
      </c>
      <c r="L450" s="108">
        <v>0</v>
      </c>
      <c r="M450" s="108">
        <v>0</v>
      </c>
      <c r="N450" s="108">
        <v>0</v>
      </c>
      <c r="O450" s="108">
        <v>3234332.38</v>
      </c>
      <c r="P450" s="114">
        <f t="shared" si="87"/>
        <v>3313.8651434426229</v>
      </c>
      <c r="Q450" s="106">
        <v>9673</v>
      </c>
      <c r="R450" s="98" t="s">
        <v>41</v>
      </c>
      <c r="S450" s="27"/>
      <c r="T450" s="27"/>
      <c r="U450" s="27"/>
    </row>
    <row r="451" spans="1:21" s="23" customFormat="1" ht="26.1" customHeight="1">
      <c r="A451" s="128" t="s">
        <v>1521</v>
      </c>
      <c r="B451" s="99" t="s">
        <v>308</v>
      </c>
      <c r="C451" s="107">
        <v>1958</v>
      </c>
      <c r="D451" s="107" t="s">
        <v>21</v>
      </c>
      <c r="E451" s="107" t="s">
        <v>20</v>
      </c>
      <c r="F451" s="107">
        <v>3</v>
      </c>
      <c r="G451" s="107">
        <v>2</v>
      </c>
      <c r="H451" s="108">
        <v>1246.29</v>
      </c>
      <c r="I451" s="108">
        <v>183.6</v>
      </c>
      <c r="J451" s="108">
        <v>1062.69</v>
      </c>
      <c r="K451" s="106">
        <f t="shared" si="86"/>
        <v>4313501.8099999996</v>
      </c>
      <c r="L451" s="108">
        <v>0</v>
      </c>
      <c r="M451" s="108">
        <v>0</v>
      </c>
      <c r="N451" s="108">
        <v>0</v>
      </c>
      <c r="O451" s="108">
        <v>4313501.8099999996</v>
      </c>
      <c r="P451" s="114">
        <f t="shared" si="87"/>
        <v>3461.0739153808499</v>
      </c>
      <c r="Q451" s="106">
        <v>9673</v>
      </c>
      <c r="R451" s="98" t="s">
        <v>41</v>
      </c>
      <c r="S451" s="27"/>
      <c r="T451" s="27"/>
      <c r="U451" s="27"/>
    </row>
    <row r="452" spans="1:21" s="23" customFormat="1" ht="26.1" customHeight="1">
      <c r="A452" s="128" t="s">
        <v>1522</v>
      </c>
      <c r="B452" s="99" t="s">
        <v>310</v>
      </c>
      <c r="C452" s="107">
        <v>1952</v>
      </c>
      <c r="D452" s="107">
        <v>2011</v>
      </c>
      <c r="E452" s="107" t="s">
        <v>20</v>
      </c>
      <c r="F452" s="107">
        <v>2</v>
      </c>
      <c r="G452" s="107">
        <v>1</v>
      </c>
      <c r="H452" s="108">
        <v>424.5</v>
      </c>
      <c r="I452" s="108">
        <v>44</v>
      </c>
      <c r="J452" s="108">
        <v>380</v>
      </c>
      <c r="K452" s="106">
        <f t="shared" si="86"/>
        <v>163490.91</v>
      </c>
      <c r="L452" s="108">
        <v>0</v>
      </c>
      <c r="M452" s="108">
        <v>0</v>
      </c>
      <c r="N452" s="108">
        <v>0</v>
      </c>
      <c r="O452" s="108">
        <v>163490.91</v>
      </c>
      <c r="P452" s="114">
        <f t="shared" si="87"/>
        <v>385.13759717314491</v>
      </c>
      <c r="Q452" s="106">
        <v>9673</v>
      </c>
      <c r="R452" s="98" t="s">
        <v>41</v>
      </c>
      <c r="S452" s="27"/>
      <c r="T452" s="27"/>
      <c r="U452" s="27"/>
    </row>
    <row r="453" spans="1:21" s="23" customFormat="1" ht="26.1" customHeight="1">
      <c r="A453" s="128" t="s">
        <v>1523</v>
      </c>
      <c r="B453" s="99" t="s">
        <v>311</v>
      </c>
      <c r="C453" s="107">
        <v>1958</v>
      </c>
      <c r="D453" s="107" t="s">
        <v>21</v>
      </c>
      <c r="E453" s="107" t="s">
        <v>20</v>
      </c>
      <c r="F453" s="107">
        <v>2</v>
      </c>
      <c r="G453" s="107">
        <v>2</v>
      </c>
      <c r="H453" s="108">
        <v>578.9</v>
      </c>
      <c r="I453" s="108">
        <v>0</v>
      </c>
      <c r="J453" s="108">
        <v>578.9</v>
      </c>
      <c r="K453" s="106">
        <f t="shared" si="86"/>
        <v>5015105.75</v>
      </c>
      <c r="L453" s="108">
        <v>0</v>
      </c>
      <c r="M453" s="108">
        <v>0</v>
      </c>
      <c r="N453" s="108">
        <v>0</v>
      </c>
      <c r="O453" s="108">
        <v>5015105.75</v>
      </c>
      <c r="P453" s="114">
        <f t="shared" si="87"/>
        <v>8663.1641907065132</v>
      </c>
      <c r="Q453" s="106">
        <v>9673</v>
      </c>
      <c r="R453" s="98" t="s">
        <v>41</v>
      </c>
      <c r="S453" s="27"/>
      <c r="T453" s="27"/>
      <c r="U453" s="27"/>
    </row>
    <row r="454" spans="1:21" s="23" customFormat="1" ht="26.1" customHeight="1">
      <c r="A454" s="128" t="s">
        <v>1524</v>
      </c>
      <c r="B454" s="99" t="s">
        <v>312</v>
      </c>
      <c r="C454" s="107">
        <v>1951</v>
      </c>
      <c r="D454" s="107" t="s">
        <v>21</v>
      </c>
      <c r="E454" s="107" t="s">
        <v>20</v>
      </c>
      <c r="F454" s="107">
        <v>2</v>
      </c>
      <c r="G454" s="107">
        <v>1</v>
      </c>
      <c r="H454" s="108">
        <v>336.36</v>
      </c>
      <c r="I454" s="108">
        <v>0</v>
      </c>
      <c r="J454" s="108">
        <v>336.36</v>
      </c>
      <c r="K454" s="106">
        <f t="shared" si="86"/>
        <v>173076.4</v>
      </c>
      <c r="L454" s="108">
        <v>0</v>
      </c>
      <c r="M454" s="108">
        <v>0</v>
      </c>
      <c r="N454" s="108">
        <v>0</v>
      </c>
      <c r="O454" s="108">
        <v>173076.4</v>
      </c>
      <c r="P454" s="114">
        <f t="shared" si="87"/>
        <v>514.55702223807816</v>
      </c>
      <c r="Q454" s="106">
        <v>9673</v>
      </c>
      <c r="R454" s="98" t="s">
        <v>41</v>
      </c>
      <c r="S454" s="27"/>
      <c r="T454" s="27"/>
      <c r="U454" s="27"/>
    </row>
    <row r="455" spans="1:21" s="33" customFormat="1" ht="26.1" customHeight="1">
      <c r="A455" s="128" t="s">
        <v>1525</v>
      </c>
      <c r="B455" s="72" t="s">
        <v>1050</v>
      </c>
      <c r="C455" s="107">
        <v>1917</v>
      </c>
      <c r="D455" s="107" t="s">
        <v>21</v>
      </c>
      <c r="E455" s="107" t="s">
        <v>20</v>
      </c>
      <c r="F455" s="111">
        <v>2</v>
      </c>
      <c r="G455" s="111">
        <v>2</v>
      </c>
      <c r="H455" s="120">
        <v>1152.9000000000001</v>
      </c>
      <c r="I455" s="120">
        <v>677.4</v>
      </c>
      <c r="J455" s="120">
        <v>53.6</v>
      </c>
      <c r="K455" s="114">
        <f>SUM(L455:O455)</f>
        <v>1740000</v>
      </c>
      <c r="L455" s="120">
        <v>0</v>
      </c>
      <c r="M455" s="120">
        <v>0</v>
      </c>
      <c r="N455" s="120">
        <v>0</v>
      </c>
      <c r="O455" s="104">
        <v>1740000</v>
      </c>
      <c r="P455" s="114">
        <f>K455/H455</f>
        <v>1509.2375748113452</v>
      </c>
      <c r="Q455" s="114">
        <v>9673</v>
      </c>
      <c r="R455" s="103" t="s">
        <v>43</v>
      </c>
    </row>
    <row r="456" spans="1:21" s="23" customFormat="1" ht="26.1" customHeight="1">
      <c r="A456" s="128" t="s">
        <v>1526</v>
      </c>
      <c r="B456" s="99" t="s">
        <v>314</v>
      </c>
      <c r="C456" s="107">
        <v>1959</v>
      </c>
      <c r="D456" s="107" t="s">
        <v>21</v>
      </c>
      <c r="E456" s="107" t="s">
        <v>20</v>
      </c>
      <c r="F456" s="107">
        <v>2</v>
      </c>
      <c r="G456" s="107">
        <v>1</v>
      </c>
      <c r="H456" s="108">
        <v>300.2</v>
      </c>
      <c r="I456" s="108">
        <v>21</v>
      </c>
      <c r="J456" s="108">
        <v>190.7</v>
      </c>
      <c r="K456" s="106">
        <f>SUM(L456:O456)</f>
        <v>1566950</v>
      </c>
      <c r="L456" s="35">
        <v>0</v>
      </c>
      <c r="M456" s="35">
        <v>0</v>
      </c>
      <c r="N456" s="35">
        <v>0</v>
      </c>
      <c r="O456" s="108">
        <v>1566950</v>
      </c>
      <c r="P456" s="114">
        <f>K456/H456</f>
        <v>5219.6868754163888</v>
      </c>
      <c r="Q456" s="106">
        <v>9673</v>
      </c>
      <c r="R456" s="103" t="s">
        <v>42</v>
      </c>
      <c r="S456" s="27"/>
      <c r="T456" s="27"/>
      <c r="U456" s="27"/>
    </row>
    <row r="457" spans="1:21" s="23" customFormat="1" ht="26.1" customHeight="1">
      <c r="A457" s="128" t="s">
        <v>1527</v>
      </c>
      <c r="B457" s="109" t="s">
        <v>315</v>
      </c>
      <c r="C457" s="107">
        <v>1959</v>
      </c>
      <c r="D457" s="107" t="s">
        <v>21</v>
      </c>
      <c r="E457" s="107" t="s">
        <v>20</v>
      </c>
      <c r="F457" s="107">
        <v>2</v>
      </c>
      <c r="G457" s="107">
        <v>1</v>
      </c>
      <c r="H457" s="108">
        <v>281.8</v>
      </c>
      <c r="I457" s="108">
        <v>0</v>
      </c>
      <c r="J457" s="108">
        <v>281.8</v>
      </c>
      <c r="K457" s="106">
        <f>SUM(L457:O457)</f>
        <v>1566950</v>
      </c>
      <c r="L457" s="35">
        <v>0</v>
      </c>
      <c r="M457" s="35">
        <v>0</v>
      </c>
      <c r="N457" s="35">
        <v>0</v>
      </c>
      <c r="O457" s="108">
        <v>1566950</v>
      </c>
      <c r="P457" s="114">
        <f>K457/H457</f>
        <v>5560.5039034776437</v>
      </c>
      <c r="Q457" s="106">
        <v>9673</v>
      </c>
      <c r="R457" s="103" t="s">
        <v>42</v>
      </c>
      <c r="S457" s="27"/>
      <c r="T457" s="27"/>
      <c r="U457" s="27"/>
    </row>
    <row r="458" spans="1:21" s="23" customFormat="1" ht="26.1" customHeight="1">
      <c r="A458" s="128" t="s">
        <v>1528</v>
      </c>
      <c r="B458" s="109" t="s">
        <v>313</v>
      </c>
      <c r="C458" s="107">
        <v>1917</v>
      </c>
      <c r="D458" s="107" t="s">
        <v>21</v>
      </c>
      <c r="E458" s="107" t="s">
        <v>20</v>
      </c>
      <c r="F458" s="107">
        <v>2</v>
      </c>
      <c r="G458" s="107">
        <v>2</v>
      </c>
      <c r="H458" s="108">
        <v>458.8</v>
      </c>
      <c r="I458" s="108">
        <v>0</v>
      </c>
      <c r="J458" s="108">
        <v>458.8</v>
      </c>
      <c r="K458" s="106">
        <f t="shared" si="86"/>
        <v>1822584.59</v>
      </c>
      <c r="L458" s="35">
        <v>0</v>
      </c>
      <c r="M458" s="35">
        <v>0</v>
      </c>
      <c r="N458" s="35">
        <v>0</v>
      </c>
      <c r="O458" s="108">
        <v>1822584.59</v>
      </c>
      <c r="P458" s="114">
        <f t="shared" si="87"/>
        <v>3972.5034655623367</v>
      </c>
      <c r="Q458" s="106">
        <v>9673</v>
      </c>
      <c r="R458" s="103" t="s">
        <v>41</v>
      </c>
      <c r="S458" s="27"/>
      <c r="T458" s="27"/>
      <c r="U458" s="27"/>
    </row>
    <row r="459" spans="1:21" s="6" customFormat="1" ht="26.1" customHeight="1">
      <c r="A459" s="147" t="s">
        <v>1529</v>
      </c>
      <c r="B459" s="162" t="s">
        <v>1066</v>
      </c>
      <c r="C459" s="143" t="s">
        <v>1065</v>
      </c>
      <c r="D459" s="143" t="s">
        <v>21</v>
      </c>
      <c r="E459" s="143" t="s">
        <v>20</v>
      </c>
      <c r="F459" s="141">
        <v>2</v>
      </c>
      <c r="G459" s="141">
        <v>3</v>
      </c>
      <c r="H459" s="160">
        <v>1216.0999999999999</v>
      </c>
      <c r="I459" s="160">
        <v>713.6</v>
      </c>
      <c r="J459" s="160">
        <v>102.9</v>
      </c>
      <c r="K459" s="106">
        <f t="shared" ref="K459:K465" si="88">SUM(L459:O459)</f>
        <v>431384.7</v>
      </c>
      <c r="L459" s="35">
        <v>0</v>
      </c>
      <c r="M459" s="35">
        <v>0</v>
      </c>
      <c r="N459" s="35">
        <v>0</v>
      </c>
      <c r="O459" s="108">
        <v>431384.7</v>
      </c>
      <c r="P459" s="114">
        <f>K459/H459</f>
        <v>354.72798289614343</v>
      </c>
      <c r="Q459" s="106">
        <v>9673</v>
      </c>
      <c r="R459" s="103" t="s">
        <v>41</v>
      </c>
      <c r="S459" s="22"/>
      <c r="T459" s="22"/>
      <c r="U459" s="22"/>
    </row>
    <row r="460" spans="1:21" s="33" customFormat="1" ht="26.1" customHeight="1">
      <c r="A460" s="148"/>
      <c r="B460" s="163"/>
      <c r="C460" s="144"/>
      <c r="D460" s="144"/>
      <c r="E460" s="144"/>
      <c r="F460" s="142"/>
      <c r="G460" s="142"/>
      <c r="H460" s="161"/>
      <c r="I460" s="161"/>
      <c r="J460" s="161"/>
      <c r="K460" s="114">
        <f t="shared" si="88"/>
        <v>3520000</v>
      </c>
      <c r="L460" s="120">
        <v>0</v>
      </c>
      <c r="M460" s="120">
        <v>0</v>
      </c>
      <c r="N460" s="120">
        <v>0</v>
      </c>
      <c r="O460" s="104">
        <v>3520000</v>
      </c>
      <c r="P460" s="114">
        <f>K460/[2]Прилож!H478</f>
        <v>2894.4988076638438</v>
      </c>
      <c r="Q460" s="114">
        <v>9673</v>
      </c>
      <c r="R460" s="103" t="s">
        <v>42</v>
      </c>
    </row>
    <row r="461" spans="1:21" s="33" customFormat="1" ht="26.1" customHeight="1">
      <c r="A461" s="147" t="s">
        <v>1530</v>
      </c>
      <c r="B461" s="162" t="s">
        <v>1064</v>
      </c>
      <c r="C461" s="143" t="s">
        <v>1067</v>
      </c>
      <c r="D461" s="143" t="s">
        <v>21</v>
      </c>
      <c r="E461" s="143" t="s">
        <v>20</v>
      </c>
      <c r="F461" s="141">
        <v>2</v>
      </c>
      <c r="G461" s="141">
        <v>2</v>
      </c>
      <c r="H461" s="160">
        <v>1114</v>
      </c>
      <c r="I461" s="160">
        <v>658.4</v>
      </c>
      <c r="J461" s="160">
        <v>47.4</v>
      </c>
      <c r="K461" s="114">
        <f t="shared" si="88"/>
        <v>404313.16</v>
      </c>
      <c r="L461" s="120">
        <v>0</v>
      </c>
      <c r="M461" s="120">
        <v>0</v>
      </c>
      <c r="N461" s="120">
        <v>0</v>
      </c>
      <c r="O461" s="104">
        <v>404313.16</v>
      </c>
      <c r="P461" s="114">
        <f>K461/H461</f>
        <v>362.93820466786354</v>
      </c>
      <c r="Q461" s="106">
        <v>9673</v>
      </c>
      <c r="R461" s="103" t="s">
        <v>41</v>
      </c>
    </row>
    <row r="462" spans="1:21" s="33" customFormat="1" ht="26.1" customHeight="1">
      <c r="A462" s="148"/>
      <c r="B462" s="163"/>
      <c r="C462" s="144"/>
      <c r="D462" s="144"/>
      <c r="E462" s="144"/>
      <c r="F462" s="142"/>
      <c r="G462" s="142"/>
      <c r="H462" s="161"/>
      <c r="I462" s="161"/>
      <c r="J462" s="161"/>
      <c r="K462" s="114">
        <f t="shared" si="88"/>
        <v>3206500</v>
      </c>
      <c r="L462" s="120">
        <v>0</v>
      </c>
      <c r="M462" s="120">
        <v>0</v>
      </c>
      <c r="N462" s="120">
        <v>0</v>
      </c>
      <c r="O462" s="104">
        <v>3206500</v>
      </c>
      <c r="P462" s="114">
        <f>K462/[2]Прилож!H479</f>
        <v>2878.366247755835</v>
      </c>
      <c r="Q462" s="114">
        <v>9673</v>
      </c>
      <c r="R462" s="103" t="s">
        <v>42</v>
      </c>
    </row>
    <row r="463" spans="1:21" s="33" customFormat="1" ht="26.1" customHeight="1">
      <c r="A463" s="147" t="s">
        <v>1531</v>
      </c>
      <c r="B463" s="162" t="s">
        <v>1068</v>
      </c>
      <c r="C463" s="143">
        <v>1917</v>
      </c>
      <c r="D463" s="143" t="s">
        <v>21</v>
      </c>
      <c r="E463" s="143" t="s">
        <v>20</v>
      </c>
      <c r="F463" s="141">
        <v>2</v>
      </c>
      <c r="G463" s="141">
        <v>1</v>
      </c>
      <c r="H463" s="160">
        <v>952.7</v>
      </c>
      <c r="I463" s="160">
        <v>557.6</v>
      </c>
      <c r="J463" s="160">
        <v>93.9</v>
      </c>
      <c r="K463" s="114">
        <f t="shared" si="88"/>
        <v>400760.45</v>
      </c>
      <c r="L463" s="120">
        <v>0</v>
      </c>
      <c r="M463" s="120">
        <v>0</v>
      </c>
      <c r="N463" s="120">
        <v>0</v>
      </c>
      <c r="O463" s="104">
        <v>400760.45</v>
      </c>
      <c r="P463" s="114">
        <f>K463/H463</f>
        <v>420.65755222000627</v>
      </c>
      <c r="Q463" s="106">
        <v>9673</v>
      </c>
      <c r="R463" s="103" t="s">
        <v>41</v>
      </c>
    </row>
    <row r="464" spans="1:21" s="33" customFormat="1" ht="26.1" customHeight="1">
      <c r="A464" s="148"/>
      <c r="B464" s="163"/>
      <c r="C464" s="144"/>
      <c r="D464" s="144"/>
      <c r="E464" s="144"/>
      <c r="F464" s="142"/>
      <c r="G464" s="142"/>
      <c r="H464" s="161"/>
      <c r="I464" s="161"/>
      <c r="J464" s="161"/>
      <c r="K464" s="114">
        <f t="shared" si="88"/>
        <v>2816000</v>
      </c>
      <c r="L464" s="120">
        <v>0</v>
      </c>
      <c r="M464" s="120">
        <v>0</v>
      </c>
      <c r="N464" s="120">
        <v>0</v>
      </c>
      <c r="O464" s="104">
        <v>2816000</v>
      </c>
      <c r="P464" s="114">
        <f>K464/H463</f>
        <v>2955.8098037157552</v>
      </c>
      <c r="Q464" s="114">
        <v>9673</v>
      </c>
      <c r="R464" s="103" t="s">
        <v>42</v>
      </c>
    </row>
    <row r="465" spans="1:21" s="23" customFormat="1" ht="26.1" customHeight="1">
      <c r="A465" s="166" t="s">
        <v>1532</v>
      </c>
      <c r="B465" s="190" t="s">
        <v>316</v>
      </c>
      <c r="C465" s="174">
        <v>1951</v>
      </c>
      <c r="D465" s="174" t="s">
        <v>21</v>
      </c>
      <c r="E465" s="158" t="s">
        <v>92</v>
      </c>
      <c r="F465" s="174">
        <v>2</v>
      </c>
      <c r="G465" s="174">
        <v>1</v>
      </c>
      <c r="H465" s="197">
        <v>278.60000000000002</v>
      </c>
      <c r="I465" s="197">
        <v>0</v>
      </c>
      <c r="J465" s="197">
        <v>278.60000000000002</v>
      </c>
      <c r="K465" s="106">
        <f t="shared" si="88"/>
        <v>39639.949999999997</v>
      </c>
      <c r="L465" s="35">
        <v>0</v>
      </c>
      <c r="M465" s="35">
        <v>0</v>
      </c>
      <c r="N465" s="35">
        <v>0</v>
      </c>
      <c r="O465" s="108">
        <v>39639.949999999997</v>
      </c>
      <c r="P465" s="114">
        <f>K465/H465</f>
        <v>142.2826633165829</v>
      </c>
      <c r="Q465" s="106">
        <v>9673</v>
      </c>
      <c r="R465" s="98" t="s">
        <v>41</v>
      </c>
      <c r="S465" s="27"/>
      <c r="T465" s="27"/>
      <c r="U465" s="27"/>
    </row>
    <row r="466" spans="1:21" s="23" customFormat="1" ht="26.1" customHeight="1">
      <c r="A466" s="166"/>
      <c r="B466" s="190"/>
      <c r="C466" s="174"/>
      <c r="D466" s="174"/>
      <c r="E466" s="158"/>
      <c r="F466" s="174"/>
      <c r="G466" s="174"/>
      <c r="H466" s="197"/>
      <c r="I466" s="197"/>
      <c r="J466" s="197"/>
      <c r="K466" s="106">
        <f t="shared" si="86"/>
        <v>2133400</v>
      </c>
      <c r="L466" s="35">
        <v>0</v>
      </c>
      <c r="M466" s="35">
        <v>0</v>
      </c>
      <c r="N466" s="35">
        <v>0</v>
      </c>
      <c r="O466" s="108">
        <v>2133400</v>
      </c>
      <c r="P466" s="114">
        <f>K466/H465</f>
        <v>7657.5735821966973</v>
      </c>
      <c r="Q466" s="106">
        <v>9673</v>
      </c>
      <c r="R466" s="98" t="s">
        <v>42</v>
      </c>
      <c r="S466" s="27"/>
      <c r="T466" s="27"/>
      <c r="U466" s="27"/>
    </row>
    <row r="467" spans="1:21" s="23" customFormat="1" ht="48" customHeight="1">
      <c r="A467" s="128" t="s">
        <v>1533</v>
      </c>
      <c r="B467" s="109" t="s">
        <v>317</v>
      </c>
      <c r="C467" s="107">
        <v>1951</v>
      </c>
      <c r="D467" s="107" t="s">
        <v>21</v>
      </c>
      <c r="E467" s="92" t="s">
        <v>92</v>
      </c>
      <c r="F467" s="107">
        <v>2</v>
      </c>
      <c r="G467" s="107">
        <v>2</v>
      </c>
      <c r="H467" s="108">
        <v>499.46</v>
      </c>
      <c r="I467" s="108">
        <v>0</v>
      </c>
      <c r="J467" s="108">
        <v>499.46</v>
      </c>
      <c r="K467" s="106">
        <f t="shared" si="86"/>
        <v>55918.46</v>
      </c>
      <c r="L467" s="35">
        <v>0</v>
      </c>
      <c r="M467" s="35">
        <v>0</v>
      </c>
      <c r="N467" s="35">
        <v>0</v>
      </c>
      <c r="O467" s="108">
        <v>55918.46</v>
      </c>
      <c r="P467" s="114">
        <f t="shared" si="87"/>
        <v>111.95783446121811</v>
      </c>
      <c r="Q467" s="106">
        <v>9673</v>
      </c>
      <c r="R467" s="98" t="s">
        <v>41</v>
      </c>
      <c r="S467" s="27"/>
      <c r="T467" s="27"/>
      <c r="U467" s="27"/>
    </row>
    <row r="468" spans="1:21" s="23" customFormat="1" ht="26.1" customHeight="1">
      <c r="A468" s="166" t="s">
        <v>1534</v>
      </c>
      <c r="B468" s="216" t="s">
        <v>318</v>
      </c>
      <c r="C468" s="174">
        <v>1954</v>
      </c>
      <c r="D468" s="174" t="s">
        <v>21</v>
      </c>
      <c r="E468" s="174" t="s">
        <v>20</v>
      </c>
      <c r="F468" s="174">
        <v>2</v>
      </c>
      <c r="G468" s="174">
        <v>1</v>
      </c>
      <c r="H468" s="197">
        <v>595.4</v>
      </c>
      <c r="I468" s="197">
        <v>0</v>
      </c>
      <c r="J468" s="197">
        <v>296.95999999999998</v>
      </c>
      <c r="K468" s="106">
        <f>SUM(L468:O468)</f>
        <v>64358.54</v>
      </c>
      <c r="L468" s="35">
        <v>0</v>
      </c>
      <c r="M468" s="35">
        <v>0</v>
      </c>
      <c r="N468" s="35">
        <v>0</v>
      </c>
      <c r="O468" s="108">
        <v>64358.54</v>
      </c>
      <c r="P468" s="114">
        <f>K468/H468</f>
        <v>108.09294591871011</v>
      </c>
      <c r="Q468" s="106">
        <v>9673</v>
      </c>
      <c r="R468" s="98" t="s">
        <v>41</v>
      </c>
      <c r="S468" s="27"/>
      <c r="T468" s="27"/>
      <c r="U468" s="27"/>
    </row>
    <row r="469" spans="1:21" s="23" customFormat="1" ht="26.1" customHeight="1">
      <c r="A469" s="166"/>
      <c r="B469" s="216"/>
      <c r="C469" s="174"/>
      <c r="D469" s="174"/>
      <c r="E469" s="174"/>
      <c r="F469" s="174"/>
      <c r="G469" s="174"/>
      <c r="H469" s="197"/>
      <c r="I469" s="197"/>
      <c r="J469" s="197"/>
      <c r="K469" s="106">
        <f t="shared" si="86"/>
        <v>5652030.1900000004</v>
      </c>
      <c r="L469" s="108">
        <v>0</v>
      </c>
      <c r="M469" s="108">
        <v>0</v>
      </c>
      <c r="N469" s="108">
        <v>0</v>
      </c>
      <c r="O469" s="108">
        <v>5652030.1900000004</v>
      </c>
      <c r="P469" s="114">
        <f>K469/H468</f>
        <v>9492.8286698018146</v>
      </c>
      <c r="Q469" s="106">
        <v>9673</v>
      </c>
      <c r="R469" s="98" t="s">
        <v>42</v>
      </c>
      <c r="S469" s="27"/>
      <c r="T469" s="27"/>
      <c r="U469" s="27"/>
    </row>
    <row r="470" spans="1:21" s="23" customFormat="1" ht="26.1" customHeight="1">
      <c r="A470" s="128" t="s">
        <v>1535</v>
      </c>
      <c r="B470" s="109" t="s">
        <v>319</v>
      </c>
      <c r="C470" s="92">
        <v>1961</v>
      </c>
      <c r="D470" s="107" t="s">
        <v>21</v>
      </c>
      <c r="E470" s="107" t="s">
        <v>20</v>
      </c>
      <c r="F470" s="100">
        <v>2</v>
      </c>
      <c r="G470" s="100">
        <v>1</v>
      </c>
      <c r="H470" s="106">
        <v>338.81</v>
      </c>
      <c r="I470" s="106">
        <v>0</v>
      </c>
      <c r="J470" s="106">
        <v>338.81</v>
      </c>
      <c r="K470" s="106">
        <f t="shared" si="86"/>
        <v>1417350</v>
      </c>
      <c r="L470" s="108">
        <v>0</v>
      </c>
      <c r="M470" s="108">
        <v>0</v>
      </c>
      <c r="N470" s="108">
        <v>0</v>
      </c>
      <c r="O470" s="106">
        <v>1417350</v>
      </c>
      <c r="P470" s="114">
        <f t="shared" si="87"/>
        <v>4183.3180838818216</v>
      </c>
      <c r="Q470" s="106">
        <v>9673</v>
      </c>
      <c r="R470" s="103" t="s">
        <v>43</v>
      </c>
      <c r="S470" s="27"/>
      <c r="T470" s="27"/>
      <c r="U470" s="27"/>
    </row>
    <row r="471" spans="1:21" s="23" customFormat="1" ht="26.1" customHeight="1">
      <c r="A471" s="128" t="s">
        <v>1536</v>
      </c>
      <c r="B471" s="109" t="s">
        <v>320</v>
      </c>
      <c r="C471" s="92">
        <v>1961</v>
      </c>
      <c r="D471" s="107" t="s">
        <v>21</v>
      </c>
      <c r="E471" s="107" t="s">
        <v>20</v>
      </c>
      <c r="F471" s="100">
        <v>3</v>
      </c>
      <c r="G471" s="100">
        <v>1</v>
      </c>
      <c r="H471" s="104">
        <v>421.8</v>
      </c>
      <c r="I471" s="104">
        <v>0</v>
      </c>
      <c r="J471" s="104">
        <v>421.8</v>
      </c>
      <c r="K471" s="106">
        <f t="shared" si="86"/>
        <v>2319900</v>
      </c>
      <c r="L471" s="108">
        <v>0</v>
      </c>
      <c r="M471" s="108">
        <v>0</v>
      </c>
      <c r="N471" s="108">
        <v>0</v>
      </c>
      <c r="O471" s="104">
        <v>2319900</v>
      </c>
      <c r="P471" s="114">
        <f t="shared" si="87"/>
        <v>5500</v>
      </c>
      <c r="Q471" s="106">
        <v>9673</v>
      </c>
      <c r="R471" s="103" t="s">
        <v>43</v>
      </c>
      <c r="S471" s="28"/>
      <c r="T471" s="28"/>
      <c r="U471" s="27"/>
    </row>
    <row r="472" spans="1:21" s="25" customFormat="1" ht="26.1" customHeight="1">
      <c r="A472" s="128" t="s">
        <v>1537</v>
      </c>
      <c r="B472" s="109" t="s">
        <v>321</v>
      </c>
      <c r="C472" s="92">
        <v>1961</v>
      </c>
      <c r="D472" s="107" t="s">
        <v>21</v>
      </c>
      <c r="E472" s="107" t="s">
        <v>20</v>
      </c>
      <c r="F472" s="92">
        <v>2</v>
      </c>
      <c r="G472" s="92">
        <v>1</v>
      </c>
      <c r="H472" s="104">
        <v>346.6</v>
      </c>
      <c r="I472" s="104">
        <v>0</v>
      </c>
      <c r="J472" s="104">
        <v>346.3</v>
      </c>
      <c r="K472" s="106">
        <f t="shared" si="86"/>
        <v>1399750</v>
      </c>
      <c r="L472" s="108">
        <v>0</v>
      </c>
      <c r="M472" s="108">
        <v>0</v>
      </c>
      <c r="N472" s="108">
        <v>0</v>
      </c>
      <c r="O472" s="94">
        <v>1399750</v>
      </c>
      <c r="P472" s="114">
        <f t="shared" si="87"/>
        <v>4038.5170225043275</v>
      </c>
      <c r="Q472" s="106">
        <v>9673</v>
      </c>
      <c r="R472" s="103" t="s">
        <v>43</v>
      </c>
    </row>
    <row r="473" spans="1:21" s="25" customFormat="1" ht="26.1" customHeight="1">
      <c r="A473" s="128" t="s">
        <v>1538</v>
      </c>
      <c r="B473" s="99" t="s">
        <v>322</v>
      </c>
      <c r="C473" s="92">
        <v>1958</v>
      </c>
      <c r="D473" s="107" t="s">
        <v>21</v>
      </c>
      <c r="E473" s="107" t="s">
        <v>20</v>
      </c>
      <c r="F473" s="100">
        <v>5</v>
      </c>
      <c r="G473" s="100">
        <v>1</v>
      </c>
      <c r="H473" s="104">
        <v>1878</v>
      </c>
      <c r="I473" s="104">
        <v>72.2</v>
      </c>
      <c r="J473" s="104">
        <v>1805.8</v>
      </c>
      <c r="K473" s="106">
        <f t="shared" si="86"/>
        <v>2558331.84</v>
      </c>
      <c r="L473" s="108">
        <v>0</v>
      </c>
      <c r="M473" s="108">
        <v>0</v>
      </c>
      <c r="N473" s="108">
        <v>0</v>
      </c>
      <c r="O473" s="104">
        <v>2558331.84</v>
      </c>
      <c r="P473" s="114">
        <f t="shared" si="87"/>
        <v>1362.2640255591054</v>
      </c>
      <c r="Q473" s="106">
        <v>9673</v>
      </c>
      <c r="R473" s="98" t="s">
        <v>41</v>
      </c>
    </row>
    <row r="474" spans="1:21" s="25" customFormat="1" ht="27" customHeight="1">
      <c r="A474" s="166" t="s">
        <v>1539</v>
      </c>
      <c r="B474" s="190" t="s">
        <v>323</v>
      </c>
      <c r="C474" s="158">
        <v>1958</v>
      </c>
      <c r="D474" s="174" t="s">
        <v>21</v>
      </c>
      <c r="E474" s="174" t="s">
        <v>20</v>
      </c>
      <c r="F474" s="189">
        <v>2</v>
      </c>
      <c r="G474" s="189">
        <v>1</v>
      </c>
      <c r="H474" s="159">
        <v>325.10000000000002</v>
      </c>
      <c r="I474" s="159">
        <v>0</v>
      </c>
      <c r="J474" s="159">
        <v>325.10000000000002</v>
      </c>
      <c r="K474" s="106">
        <f>SUM(L474:O474)</f>
        <v>53597.85</v>
      </c>
      <c r="L474" s="108">
        <v>0</v>
      </c>
      <c r="M474" s="108">
        <v>0</v>
      </c>
      <c r="N474" s="108">
        <v>0</v>
      </c>
      <c r="O474" s="108">
        <v>53597.85</v>
      </c>
      <c r="P474" s="114">
        <f t="shared" si="87"/>
        <v>164.86573362042446</v>
      </c>
      <c r="Q474" s="106">
        <v>9673</v>
      </c>
      <c r="R474" s="98" t="s">
        <v>41</v>
      </c>
    </row>
    <row r="475" spans="1:21" s="25" customFormat="1" ht="27" customHeight="1">
      <c r="A475" s="166"/>
      <c r="B475" s="190"/>
      <c r="C475" s="158"/>
      <c r="D475" s="174"/>
      <c r="E475" s="174"/>
      <c r="F475" s="189"/>
      <c r="G475" s="189"/>
      <c r="H475" s="159"/>
      <c r="I475" s="159"/>
      <c r="J475" s="159"/>
      <c r="K475" s="106">
        <f t="shared" si="86"/>
        <v>3418300</v>
      </c>
      <c r="L475" s="108">
        <v>0</v>
      </c>
      <c r="M475" s="108">
        <v>0</v>
      </c>
      <c r="N475" s="108">
        <v>0</v>
      </c>
      <c r="O475" s="104">
        <v>3418300</v>
      </c>
      <c r="P475" s="114">
        <f>K475/H474</f>
        <v>10514.610888957242</v>
      </c>
      <c r="Q475" s="106">
        <v>9673</v>
      </c>
      <c r="R475" s="98" t="s">
        <v>42</v>
      </c>
      <c r="S475" s="30"/>
      <c r="T475" s="30"/>
    </row>
    <row r="476" spans="1:21" s="25" customFormat="1" ht="27" customHeight="1">
      <c r="A476" s="166" t="s">
        <v>1540</v>
      </c>
      <c r="B476" s="190" t="s">
        <v>324</v>
      </c>
      <c r="C476" s="158">
        <v>1958</v>
      </c>
      <c r="D476" s="174" t="s">
        <v>21</v>
      </c>
      <c r="E476" s="174" t="s">
        <v>20</v>
      </c>
      <c r="F476" s="158">
        <v>2</v>
      </c>
      <c r="G476" s="158">
        <v>2</v>
      </c>
      <c r="H476" s="159">
        <v>549.5</v>
      </c>
      <c r="I476" s="159">
        <v>0</v>
      </c>
      <c r="J476" s="159">
        <v>549.5</v>
      </c>
      <c r="K476" s="106">
        <f>SUM(L476:O476)</f>
        <v>68863.03</v>
      </c>
      <c r="L476" s="108">
        <v>0</v>
      </c>
      <c r="M476" s="108">
        <v>0</v>
      </c>
      <c r="N476" s="108">
        <v>0</v>
      </c>
      <c r="O476" s="108">
        <v>68863.03</v>
      </c>
      <c r="P476" s="114">
        <f t="shared" si="87"/>
        <v>125.31943585077343</v>
      </c>
      <c r="Q476" s="106">
        <v>9673</v>
      </c>
      <c r="R476" s="98" t="s">
        <v>41</v>
      </c>
      <c r="S476" s="30"/>
      <c r="T476" s="30"/>
    </row>
    <row r="477" spans="1:21" s="25" customFormat="1" ht="27" customHeight="1">
      <c r="A477" s="166"/>
      <c r="B477" s="190"/>
      <c r="C477" s="158"/>
      <c r="D477" s="174"/>
      <c r="E477" s="174"/>
      <c r="F477" s="158"/>
      <c r="G477" s="158"/>
      <c r="H477" s="159"/>
      <c r="I477" s="159"/>
      <c r="J477" s="159"/>
      <c r="K477" s="106">
        <f t="shared" si="86"/>
        <v>2029500</v>
      </c>
      <c r="L477" s="108">
        <v>0</v>
      </c>
      <c r="M477" s="108">
        <v>0</v>
      </c>
      <c r="N477" s="108">
        <v>0</v>
      </c>
      <c r="O477" s="94">
        <v>2029500</v>
      </c>
      <c r="P477" s="114">
        <f>K477/H476</f>
        <v>3693.3575978161966</v>
      </c>
      <c r="Q477" s="106">
        <v>9673</v>
      </c>
      <c r="R477" s="98" t="s">
        <v>42</v>
      </c>
    </row>
    <row r="478" spans="1:21" s="26" customFormat="1" ht="27" customHeight="1">
      <c r="A478" s="128" t="s">
        <v>1541</v>
      </c>
      <c r="B478" s="99" t="s">
        <v>325</v>
      </c>
      <c r="C478" s="92">
        <v>1959</v>
      </c>
      <c r="D478" s="107" t="s">
        <v>21</v>
      </c>
      <c r="E478" s="107" t="s">
        <v>20</v>
      </c>
      <c r="F478" s="100">
        <v>2</v>
      </c>
      <c r="G478" s="100">
        <v>2</v>
      </c>
      <c r="H478" s="106">
        <v>551.54</v>
      </c>
      <c r="I478" s="106">
        <v>0</v>
      </c>
      <c r="J478" s="106">
        <v>551.54</v>
      </c>
      <c r="K478" s="106">
        <f t="shared" si="86"/>
        <v>3153700</v>
      </c>
      <c r="L478" s="108">
        <v>0</v>
      </c>
      <c r="M478" s="108">
        <v>0</v>
      </c>
      <c r="N478" s="108">
        <v>0</v>
      </c>
      <c r="O478" s="106">
        <v>3153700</v>
      </c>
      <c r="P478" s="114">
        <f t="shared" si="87"/>
        <v>5717.9896290386923</v>
      </c>
      <c r="Q478" s="106">
        <v>9673</v>
      </c>
      <c r="R478" s="103" t="s">
        <v>42</v>
      </c>
      <c r="S478" s="25"/>
      <c r="T478" s="25"/>
      <c r="U478" s="25"/>
    </row>
    <row r="479" spans="1:21" s="26" customFormat="1" ht="27" customHeight="1">
      <c r="A479" s="128" t="s">
        <v>1542</v>
      </c>
      <c r="B479" s="109" t="s">
        <v>326</v>
      </c>
      <c r="C479" s="92">
        <v>1959</v>
      </c>
      <c r="D479" s="107" t="s">
        <v>21</v>
      </c>
      <c r="E479" s="107" t="s">
        <v>20</v>
      </c>
      <c r="F479" s="100">
        <v>2</v>
      </c>
      <c r="G479" s="100">
        <v>3</v>
      </c>
      <c r="H479" s="104">
        <v>1008.04</v>
      </c>
      <c r="I479" s="104">
        <v>0</v>
      </c>
      <c r="J479" s="114">
        <v>801.87</v>
      </c>
      <c r="K479" s="106">
        <f t="shared" si="86"/>
        <v>4870078</v>
      </c>
      <c r="L479" s="108">
        <v>0</v>
      </c>
      <c r="M479" s="108">
        <v>0</v>
      </c>
      <c r="N479" s="108">
        <v>0</v>
      </c>
      <c r="O479" s="104">
        <v>4870078</v>
      </c>
      <c r="P479" s="114">
        <f t="shared" si="87"/>
        <v>4831.2348716320785</v>
      </c>
      <c r="Q479" s="106">
        <v>9673</v>
      </c>
      <c r="R479" s="103" t="s">
        <v>42</v>
      </c>
      <c r="S479" s="30"/>
      <c r="T479" s="30"/>
      <c r="U479" s="25"/>
    </row>
    <row r="480" spans="1:21" s="25" customFormat="1" ht="27" customHeight="1">
      <c r="A480" s="166" t="s">
        <v>1543</v>
      </c>
      <c r="B480" s="190" t="s">
        <v>327</v>
      </c>
      <c r="C480" s="158">
        <v>1957</v>
      </c>
      <c r="D480" s="174" t="s">
        <v>21</v>
      </c>
      <c r="E480" s="174" t="s">
        <v>20</v>
      </c>
      <c r="F480" s="158">
        <v>2</v>
      </c>
      <c r="G480" s="158">
        <v>1</v>
      </c>
      <c r="H480" s="159">
        <v>589.16</v>
      </c>
      <c r="I480" s="159">
        <v>0</v>
      </c>
      <c r="J480" s="159">
        <v>589.16</v>
      </c>
      <c r="K480" s="106">
        <f t="shared" si="86"/>
        <v>84581.04</v>
      </c>
      <c r="L480" s="108">
        <v>0</v>
      </c>
      <c r="M480" s="108">
        <v>0</v>
      </c>
      <c r="N480" s="108">
        <v>0</v>
      </c>
      <c r="O480" s="108">
        <v>84581.04</v>
      </c>
      <c r="P480" s="114">
        <f t="shared" si="87"/>
        <v>143.56208839703984</v>
      </c>
      <c r="Q480" s="106">
        <v>9673</v>
      </c>
      <c r="R480" s="98" t="s">
        <v>41</v>
      </c>
    </row>
    <row r="481" spans="1:21" s="25" customFormat="1" ht="27" customHeight="1">
      <c r="A481" s="166"/>
      <c r="B481" s="190"/>
      <c r="C481" s="158"/>
      <c r="D481" s="174"/>
      <c r="E481" s="174"/>
      <c r="F481" s="158"/>
      <c r="G481" s="158"/>
      <c r="H481" s="159"/>
      <c r="I481" s="159"/>
      <c r="J481" s="159"/>
      <c r="K481" s="106">
        <f>SUM(L481:O481)</f>
        <v>3396250</v>
      </c>
      <c r="L481" s="108">
        <v>0</v>
      </c>
      <c r="M481" s="108">
        <v>0</v>
      </c>
      <c r="N481" s="108">
        <v>0</v>
      </c>
      <c r="O481" s="94">
        <v>3396250</v>
      </c>
      <c r="P481" s="114">
        <f>K481/H480</f>
        <v>5764.5631067961167</v>
      </c>
      <c r="Q481" s="106">
        <v>9673</v>
      </c>
      <c r="R481" s="98" t="s">
        <v>42</v>
      </c>
    </row>
    <row r="482" spans="1:21" s="26" customFormat="1" ht="27" customHeight="1">
      <c r="A482" s="166" t="s">
        <v>1544</v>
      </c>
      <c r="B482" s="190" t="s">
        <v>328</v>
      </c>
      <c r="C482" s="158">
        <v>1958</v>
      </c>
      <c r="D482" s="174" t="s">
        <v>21</v>
      </c>
      <c r="E482" s="174" t="s">
        <v>20</v>
      </c>
      <c r="F482" s="189">
        <v>2</v>
      </c>
      <c r="G482" s="189">
        <v>1</v>
      </c>
      <c r="H482" s="201">
        <v>281.45999999999998</v>
      </c>
      <c r="I482" s="201">
        <v>0</v>
      </c>
      <c r="J482" s="201">
        <v>281.45999999999998</v>
      </c>
      <c r="K482" s="106">
        <f t="shared" si="86"/>
        <v>41774.69</v>
      </c>
      <c r="L482" s="108">
        <v>0</v>
      </c>
      <c r="M482" s="108">
        <v>0</v>
      </c>
      <c r="N482" s="108">
        <v>0</v>
      </c>
      <c r="O482" s="108">
        <v>41774.69</v>
      </c>
      <c r="P482" s="114">
        <f t="shared" si="87"/>
        <v>148.42140979179993</v>
      </c>
      <c r="Q482" s="106">
        <v>9673</v>
      </c>
      <c r="R482" s="98" t="s">
        <v>41</v>
      </c>
      <c r="S482" s="25"/>
      <c r="T482" s="25"/>
      <c r="U482" s="25"/>
    </row>
    <row r="483" spans="1:21" s="26" customFormat="1" ht="27" customHeight="1">
      <c r="A483" s="166"/>
      <c r="B483" s="190"/>
      <c r="C483" s="158"/>
      <c r="D483" s="174"/>
      <c r="E483" s="174"/>
      <c r="F483" s="189"/>
      <c r="G483" s="189"/>
      <c r="H483" s="201"/>
      <c r="I483" s="201"/>
      <c r="J483" s="201"/>
      <c r="K483" s="106">
        <f>SUM(L483:O483)</f>
        <v>2764000</v>
      </c>
      <c r="L483" s="108">
        <v>0</v>
      </c>
      <c r="M483" s="108">
        <v>0</v>
      </c>
      <c r="N483" s="108">
        <v>0</v>
      </c>
      <c r="O483" s="106">
        <v>2764000</v>
      </c>
      <c r="P483" s="114">
        <f>K483/H482</f>
        <v>9820.2231222909122</v>
      </c>
      <c r="Q483" s="106">
        <v>9673</v>
      </c>
      <c r="R483" s="98" t="s">
        <v>42</v>
      </c>
      <c r="S483" s="25"/>
      <c r="T483" s="25"/>
      <c r="U483" s="25"/>
    </row>
    <row r="484" spans="1:21" s="26" customFormat="1" ht="27" customHeight="1">
      <c r="A484" s="128" t="s">
        <v>1545</v>
      </c>
      <c r="B484" s="99" t="s">
        <v>329</v>
      </c>
      <c r="C484" s="92">
        <v>1959</v>
      </c>
      <c r="D484" s="107" t="s">
        <v>21</v>
      </c>
      <c r="E484" s="107" t="s">
        <v>20</v>
      </c>
      <c r="F484" s="100">
        <v>2</v>
      </c>
      <c r="G484" s="100">
        <v>1</v>
      </c>
      <c r="H484" s="104">
        <v>282.2</v>
      </c>
      <c r="I484" s="114">
        <v>0</v>
      </c>
      <c r="J484" s="104">
        <v>282.2</v>
      </c>
      <c r="K484" s="106">
        <f t="shared" si="86"/>
        <v>1429450</v>
      </c>
      <c r="L484" s="108">
        <v>0</v>
      </c>
      <c r="M484" s="108">
        <v>0</v>
      </c>
      <c r="N484" s="108">
        <v>0</v>
      </c>
      <c r="O484" s="104">
        <v>1429450</v>
      </c>
      <c r="P484" s="114">
        <f t="shared" si="87"/>
        <v>5065.3791637136783</v>
      </c>
      <c r="Q484" s="106">
        <v>9673</v>
      </c>
      <c r="R484" s="103" t="s">
        <v>42</v>
      </c>
      <c r="S484" s="25"/>
      <c r="T484" s="25"/>
      <c r="U484" s="30"/>
    </row>
    <row r="485" spans="1:21" s="25" customFormat="1" ht="27" customHeight="1">
      <c r="A485" s="128" t="s">
        <v>1546</v>
      </c>
      <c r="B485" s="99" t="s">
        <v>330</v>
      </c>
      <c r="C485" s="92">
        <v>1961</v>
      </c>
      <c r="D485" s="107" t="s">
        <v>21</v>
      </c>
      <c r="E485" s="107" t="s">
        <v>20</v>
      </c>
      <c r="F485" s="92">
        <v>2</v>
      </c>
      <c r="G485" s="92">
        <v>2</v>
      </c>
      <c r="H485" s="104">
        <v>561.01</v>
      </c>
      <c r="I485" s="104">
        <v>0</v>
      </c>
      <c r="J485" s="104">
        <v>561.01</v>
      </c>
      <c r="K485" s="106">
        <f t="shared" si="86"/>
        <v>2747250</v>
      </c>
      <c r="L485" s="108">
        <v>0</v>
      </c>
      <c r="M485" s="108">
        <v>0</v>
      </c>
      <c r="N485" s="108">
        <v>0</v>
      </c>
      <c r="O485" s="94">
        <v>2747250</v>
      </c>
      <c r="P485" s="114">
        <f t="shared" si="87"/>
        <v>4896.9715334842513</v>
      </c>
      <c r="Q485" s="106">
        <v>9673</v>
      </c>
      <c r="R485" s="103" t="s">
        <v>43</v>
      </c>
    </row>
    <row r="486" spans="1:21" s="26" customFormat="1" ht="27" customHeight="1">
      <c r="A486" s="128" t="s">
        <v>1547</v>
      </c>
      <c r="B486" s="99" t="s">
        <v>331</v>
      </c>
      <c r="C486" s="92">
        <v>1959</v>
      </c>
      <c r="D486" s="107" t="s">
        <v>21</v>
      </c>
      <c r="E486" s="107" t="s">
        <v>20</v>
      </c>
      <c r="F486" s="100">
        <v>2</v>
      </c>
      <c r="G486" s="100">
        <v>2</v>
      </c>
      <c r="H486" s="106">
        <v>272</v>
      </c>
      <c r="I486" s="106">
        <v>0</v>
      </c>
      <c r="J486" s="106">
        <v>272</v>
      </c>
      <c r="K486" s="106">
        <f t="shared" si="86"/>
        <v>1408000</v>
      </c>
      <c r="L486" s="108">
        <v>0</v>
      </c>
      <c r="M486" s="108">
        <v>0</v>
      </c>
      <c r="N486" s="108">
        <v>0</v>
      </c>
      <c r="O486" s="106">
        <v>1408000</v>
      </c>
      <c r="P486" s="114">
        <f t="shared" si="87"/>
        <v>5176.4705882352937</v>
      </c>
      <c r="Q486" s="106">
        <v>9673</v>
      </c>
      <c r="R486" s="103" t="s">
        <v>42</v>
      </c>
      <c r="S486" s="25"/>
      <c r="T486" s="25"/>
      <c r="U486" s="25"/>
    </row>
    <row r="487" spans="1:21" s="26" customFormat="1" ht="24.95" customHeight="1">
      <c r="A487" s="128" t="s">
        <v>1548</v>
      </c>
      <c r="B487" s="99" t="s">
        <v>332</v>
      </c>
      <c r="C487" s="92">
        <v>1950</v>
      </c>
      <c r="D487" s="107" t="s">
        <v>21</v>
      </c>
      <c r="E487" s="107" t="s">
        <v>856</v>
      </c>
      <c r="F487" s="100">
        <v>2</v>
      </c>
      <c r="G487" s="100">
        <v>2</v>
      </c>
      <c r="H487" s="104">
        <v>755.2</v>
      </c>
      <c r="I487" s="104">
        <v>0</v>
      </c>
      <c r="J487" s="104">
        <v>755.2</v>
      </c>
      <c r="K487" s="106">
        <f>SUM(L487:O487)</f>
        <v>95551.6</v>
      </c>
      <c r="L487" s="108">
        <v>0</v>
      </c>
      <c r="M487" s="108">
        <v>0</v>
      </c>
      <c r="N487" s="108">
        <v>0</v>
      </c>
      <c r="O487" s="108">
        <v>95551.6</v>
      </c>
      <c r="P487" s="114">
        <f t="shared" si="87"/>
        <v>126.52489406779661</v>
      </c>
      <c r="Q487" s="106">
        <v>9673</v>
      </c>
      <c r="R487" s="103" t="s">
        <v>41</v>
      </c>
      <c r="S487" s="25"/>
      <c r="T487" s="25"/>
      <c r="U487" s="25"/>
    </row>
    <row r="488" spans="1:21" s="26" customFormat="1" ht="24.95" customHeight="1">
      <c r="A488" s="128" t="s">
        <v>1549</v>
      </c>
      <c r="B488" s="109" t="s">
        <v>333</v>
      </c>
      <c r="C488" s="92">
        <v>1959</v>
      </c>
      <c r="D488" s="107" t="s">
        <v>21</v>
      </c>
      <c r="E488" s="107" t="s">
        <v>20</v>
      </c>
      <c r="F488" s="100">
        <v>3</v>
      </c>
      <c r="G488" s="100">
        <v>3</v>
      </c>
      <c r="H488" s="104">
        <v>1112.08</v>
      </c>
      <c r="I488" s="114">
        <v>0</v>
      </c>
      <c r="J488" s="104">
        <v>1112.08</v>
      </c>
      <c r="K488" s="106">
        <f t="shared" si="86"/>
        <v>3708650</v>
      </c>
      <c r="L488" s="108">
        <v>0</v>
      </c>
      <c r="M488" s="108">
        <v>0</v>
      </c>
      <c r="N488" s="108">
        <v>0</v>
      </c>
      <c r="O488" s="104">
        <v>3708650</v>
      </c>
      <c r="P488" s="114">
        <f t="shared" si="87"/>
        <v>3334.8769872671032</v>
      </c>
      <c r="Q488" s="106">
        <v>9673</v>
      </c>
      <c r="R488" s="103" t="s">
        <v>42</v>
      </c>
      <c r="S488" s="25"/>
      <c r="T488" s="25"/>
      <c r="U488" s="25"/>
    </row>
    <row r="489" spans="1:21" s="26" customFormat="1" ht="24.95" customHeight="1">
      <c r="A489" s="166" t="s">
        <v>1550</v>
      </c>
      <c r="B489" s="216" t="s">
        <v>334</v>
      </c>
      <c r="C489" s="158">
        <v>1957</v>
      </c>
      <c r="D489" s="174" t="s">
        <v>21</v>
      </c>
      <c r="E489" s="174" t="s">
        <v>20</v>
      </c>
      <c r="F489" s="189">
        <v>2</v>
      </c>
      <c r="G489" s="189">
        <v>2</v>
      </c>
      <c r="H489" s="159">
        <v>1035</v>
      </c>
      <c r="I489" s="157">
        <v>0</v>
      </c>
      <c r="J489" s="159">
        <v>748</v>
      </c>
      <c r="K489" s="106">
        <f>SUM(L489:O489)</f>
        <v>108492.72</v>
      </c>
      <c r="L489" s="108">
        <v>0</v>
      </c>
      <c r="M489" s="108">
        <v>0</v>
      </c>
      <c r="N489" s="108">
        <v>0</v>
      </c>
      <c r="O489" s="108">
        <v>108492.72</v>
      </c>
      <c r="P489" s="114">
        <f t="shared" si="87"/>
        <v>104.82388405797101</v>
      </c>
      <c r="Q489" s="106">
        <v>9673</v>
      </c>
      <c r="R489" s="103" t="s">
        <v>41</v>
      </c>
      <c r="S489" s="25"/>
      <c r="T489" s="25"/>
      <c r="U489" s="25"/>
    </row>
    <row r="490" spans="1:21" s="26" customFormat="1" ht="24.95" customHeight="1">
      <c r="A490" s="166"/>
      <c r="B490" s="216"/>
      <c r="C490" s="158"/>
      <c r="D490" s="174"/>
      <c r="E490" s="174"/>
      <c r="F490" s="189"/>
      <c r="G490" s="189"/>
      <c r="H490" s="159"/>
      <c r="I490" s="157"/>
      <c r="J490" s="159"/>
      <c r="K490" s="106">
        <f t="shared" si="86"/>
        <v>9362250</v>
      </c>
      <c r="L490" s="108">
        <v>0</v>
      </c>
      <c r="M490" s="108">
        <v>0</v>
      </c>
      <c r="N490" s="108">
        <v>0</v>
      </c>
      <c r="O490" s="104">
        <v>9362250</v>
      </c>
      <c r="P490" s="114">
        <f>K490/H489</f>
        <v>9045.652173913044</v>
      </c>
      <c r="Q490" s="106">
        <v>9673</v>
      </c>
      <c r="R490" s="98" t="s">
        <v>42</v>
      </c>
      <c r="S490" s="30"/>
      <c r="T490" s="30"/>
      <c r="U490" s="25"/>
    </row>
    <row r="491" spans="1:21" s="26" customFormat="1" ht="24.95" customHeight="1">
      <c r="A491" s="147" t="s">
        <v>1551</v>
      </c>
      <c r="B491" s="145" t="s">
        <v>336</v>
      </c>
      <c r="C491" s="149">
        <v>1959</v>
      </c>
      <c r="D491" s="143" t="s">
        <v>21</v>
      </c>
      <c r="E491" s="143" t="s">
        <v>20</v>
      </c>
      <c r="F491" s="151">
        <v>2</v>
      </c>
      <c r="G491" s="151">
        <v>1</v>
      </c>
      <c r="H491" s="139">
        <v>274.07</v>
      </c>
      <c r="I491" s="139">
        <v>0</v>
      </c>
      <c r="J491" s="139">
        <v>274.07</v>
      </c>
      <c r="K491" s="106">
        <f>SUM(L491:O491)</f>
        <v>300000</v>
      </c>
      <c r="L491" s="108">
        <v>0</v>
      </c>
      <c r="M491" s="108">
        <v>0</v>
      </c>
      <c r="N491" s="108">
        <v>0</v>
      </c>
      <c r="O491" s="104">
        <v>300000</v>
      </c>
      <c r="P491" s="114">
        <f>K491/H491</f>
        <v>1094.610865837195</v>
      </c>
      <c r="Q491" s="106">
        <v>9673</v>
      </c>
      <c r="R491" s="103" t="s">
        <v>42</v>
      </c>
      <c r="S491" s="30"/>
      <c r="T491" s="30"/>
      <c r="U491" s="25"/>
    </row>
    <row r="492" spans="1:21" s="26" customFormat="1" ht="24.95" customHeight="1">
      <c r="A492" s="148"/>
      <c r="B492" s="146"/>
      <c r="C492" s="150"/>
      <c r="D492" s="144"/>
      <c r="E492" s="144"/>
      <c r="F492" s="152"/>
      <c r="G492" s="152"/>
      <c r="H492" s="140"/>
      <c r="I492" s="140"/>
      <c r="J492" s="140"/>
      <c r="K492" s="106">
        <f>SUM(L492:O492)</f>
        <v>1438800</v>
      </c>
      <c r="L492" s="108">
        <v>0</v>
      </c>
      <c r="M492" s="108">
        <v>0</v>
      </c>
      <c r="N492" s="108">
        <v>0</v>
      </c>
      <c r="O492" s="106">
        <v>1438800</v>
      </c>
      <c r="P492" s="114">
        <f>K492/H491</f>
        <v>5249.7537125551871</v>
      </c>
      <c r="Q492" s="106">
        <v>9673</v>
      </c>
      <c r="R492" s="103" t="s">
        <v>43</v>
      </c>
      <c r="S492" s="25"/>
      <c r="T492" s="25"/>
      <c r="U492" s="25"/>
    </row>
    <row r="493" spans="1:21" s="26" customFormat="1" ht="24.95" customHeight="1">
      <c r="A493" s="128" t="s">
        <v>1552</v>
      </c>
      <c r="B493" s="99" t="s">
        <v>335</v>
      </c>
      <c r="C493" s="92">
        <v>1960</v>
      </c>
      <c r="D493" s="107" t="s">
        <v>21</v>
      </c>
      <c r="E493" s="107" t="s">
        <v>20</v>
      </c>
      <c r="F493" s="92">
        <v>2</v>
      </c>
      <c r="G493" s="92">
        <v>1</v>
      </c>
      <c r="H493" s="104">
        <v>304.8</v>
      </c>
      <c r="I493" s="104">
        <v>0</v>
      </c>
      <c r="J493" s="104">
        <v>304.8</v>
      </c>
      <c r="K493" s="106">
        <f t="shared" si="86"/>
        <v>1499300</v>
      </c>
      <c r="L493" s="108">
        <v>0</v>
      </c>
      <c r="M493" s="108">
        <v>0</v>
      </c>
      <c r="N493" s="108">
        <v>0</v>
      </c>
      <c r="O493" s="94">
        <v>1499300</v>
      </c>
      <c r="P493" s="114">
        <f t="shared" si="87"/>
        <v>4918.9632545931754</v>
      </c>
      <c r="Q493" s="106">
        <v>9673</v>
      </c>
      <c r="R493" s="98" t="s">
        <v>43</v>
      </c>
      <c r="S493" s="25"/>
      <c r="T493" s="25"/>
      <c r="U493" s="25"/>
    </row>
    <row r="494" spans="1:21" s="25" customFormat="1" ht="24.95" customHeight="1">
      <c r="A494" s="128" t="s">
        <v>1553</v>
      </c>
      <c r="B494" s="99" t="s">
        <v>337</v>
      </c>
      <c r="C494" s="92">
        <v>1961</v>
      </c>
      <c r="D494" s="107" t="s">
        <v>21</v>
      </c>
      <c r="E494" s="107" t="s">
        <v>20</v>
      </c>
      <c r="F494" s="100">
        <v>5</v>
      </c>
      <c r="G494" s="100">
        <v>3</v>
      </c>
      <c r="H494" s="104">
        <v>2463.0300000000002</v>
      </c>
      <c r="I494" s="104">
        <v>0</v>
      </c>
      <c r="J494" s="104">
        <v>2463.0300000000002</v>
      </c>
      <c r="K494" s="106">
        <f t="shared" si="86"/>
        <v>10716908.5</v>
      </c>
      <c r="L494" s="108">
        <v>0</v>
      </c>
      <c r="M494" s="108">
        <v>0</v>
      </c>
      <c r="N494" s="108">
        <v>0</v>
      </c>
      <c r="O494" s="104">
        <v>10716908.5</v>
      </c>
      <c r="P494" s="114">
        <f t="shared" si="87"/>
        <v>4351.1075788764238</v>
      </c>
      <c r="Q494" s="106">
        <v>9673</v>
      </c>
      <c r="R494" s="103" t="s">
        <v>43</v>
      </c>
    </row>
    <row r="495" spans="1:21" s="26" customFormat="1" ht="24.95" customHeight="1">
      <c r="A495" s="128" t="s">
        <v>1554</v>
      </c>
      <c r="B495" s="99" t="s">
        <v>338</v>
      </c>
      <c r="C495" s="92">
        <v>1961</v>
      </c>
      <c r="D495" s="107" t="s">
        <v>21</v>
      </c>
      <c r="E495" s="107" t="s">
        <v>20</v>
      </c>
      <c r="F495" s="92">
        <v>5</v>
      </c>
      <c r="G495" s="92">
        <v>3</v>
      </c>
      <c r="H495" s="104">
        <v>2412.3000000000002</v>
      </c>
      <c r="I495" s="104">
        <v>0</v>
      </c>
      <c r="J495" s="104">
        <v>2412.3000000000002</v>
      </c>
      <c r="K495" s="106">
        <f t="shared" si="86"/>
        <v>4780050</v>
      </c>
      <c r="L495" s="108">
        <v>0</v>
      </c>
      <c r="M495" s="108">
        <v>0</v>
      </c>
      <c r="N495" s="108">
        <v>0</v>
      </c>
      <c r="O495" s="94">
        <v>4780050</v>
      </c>
      <c r="P495" s="114">
        <f t="shared" si="87"/>
        <v>1981.5321477428179</v>
      </c>
      <c r="Q495" s="106">
        <v>9673</v>
      </c>
      <c r="R495" s="103" t="s">
        <v>43</v>
      </c>
      <c r="S495" s="25"/>
      <c r="T495" s="25"/>
      <c r="U495" s="25"/>
    </row>
    <row r="496" spans="1:21" s="25" customFormat="1" ht="35.1" customHeight="1">
      <c r="A496" s="128" t="s">
        <v>1555</v>
      </c>
      <c r="B496" s="109" t="s">
        <v>339</v>
      </c>
      <c r="C496" s="92" t="s">
        <v>857</v>
      </c>
      <c r="D496" s="107" t="s">
        <v>21</v>
      </c>
      <c r="E496" s="107" t="s">
        <v>20</v>
      </c>
      <c r="F496" s="100">
        <v>4</v>
      </c>
      <c r="G496" s="100">
        <v>3</v>
      </c>
      <c r="H496" s="106">
        <v>2217.13</v>
      </c>
      <c r="I496" s="106">
        <v>62.3</v>
      </c>
      <c r="J496" s="106">
        <v>2154.83</v>
      </c>
      <c r="K496" s="106">
        <f t="shared" si="86"/>
        <v>6758070</v>
      </c>
      <c r="L496" s="108">
        <v>0</v>
      </c>
      <c r="M496" s="108">
        <v>0</v>
      </c>
      <c r="N496" s="108">
        <v>0</v>
      </c>
      <c r="O496" s="106">
        <v>6758070</v>
      </c>
      <c r="P496" s="114">
        <f t="shared" si="87"/>
        <v>3048.1162584061376</v>
      </c>
      <c r="Q496" s="106">
        <v>9673</v>
      </c>
      <c r="R496" s="60" t="s">
        <v>42</v>
      </c>
    </row>
    <row r="497" spans="1:21" s="25" customFormat="1" ht="24.95" customHeight="1">
      <c r="A497" s="128" t="s">
        <v>1556</v>
      </c>
      <c r="B497" s="109" t="s">
        <v>340</v>
      </c>
      <c r="C497" s="92" t="s">
        <v>858</v>
      </c>
      <c r="D497" s="107" t="s">
        <v>21</v>
      </c>
      <c r="E497" s="107" t="s">
        <v>20</v>
      </c>
      <c r="F497" s="100">
        <v>3</v>
      </c>
      <c r="G497" s="100">
        <v>6</v>
      </c>
      <c r="H497" s="104">
        <v>1980.87</v>
      </c>
      <c r="I497" s="106">
        <v>727.2</v>
      </c>
      <c r="J497" s="104">
        <v>1253.67</v>
      </c>
      <c r="K497" s="106">
        <f t="shared" si="86"/>
        <v>16655539.5</v>
      </c>
      <c r="L497" s="108">
        <v>0</v>
      </c>
      <c r="M497" s="108">
        <v>0</v>
      </c>
      <c r="N497" s="108">
        <v>0</v>
      </c>
      <c r="O497" s="104">
        <v>16655539.5</v>
      </c>
      <c r="P497" s="114">
        <f t="shared" si="87"/>
        <v>8408.1941268230639</v>
      </c>
      <c r="Q497" s="106">
        <v>9673</v>
      </c>
      <c r="R497" s="98" t="s">
        <v>42</v>
      </c>
      <c r="S497" s="30"/>
      <c r="T497" s="30"/>
    </row>
    <row r="498" spans="1:21" s="25" customFormat="1" ht="24.95" customHeight="1">
      <c r="A498" s="147" t="s">
        <v>1557</v>
      </c>
      <c r="B498" s="145" t="s">
        <v>341</v>
      </c>
      <c r="C498" s="149">
        <v>1947</v>
      </c>
      <c r="D498" s="143" t="s">
        <v>21</v>
      </c>
      <c r="E498" s="143" t="s">
        <v>856</v>
      </c>
      <c r="F498" s="151">
        <v>2</v>
      </c>
      <c r="G498" s="151">
        <v>2</v>
      </c>
      <c r="H498" s="153">
        <v>908.6</v>
      </c>
      <c r="I498" s="139">
        <v>0</v>
      </c>
      <c r="J498" s="153">
        <v>669.3</v>
      </c>
      <c r="K498" s="106">
        <f>SUM(L498:O498)</f>
        <v>300000</v>
      </c>
      <c r="L498" s="108">
        <v>0</v>
      </c>
      <c r="M498" s="108">
        <v>0</v>
      </c>
      <c r="N498" s="108">
        <v>0</v>
      </c>
      <c r="O498" s="104">
        <v>300000</v>
      </c>
      <c r="P498" s="114">
        <f t="shared" si="87"/>
        <v>330.17829627999117</v>
      </c>
      <c r="Q498" s="106">
        <v>9673</v>
      </c>
      <c r="R498" s="98" t="s">
        <v>42</v>
      </c>
      <c r="S498" s="30"/>
      <c r="T498" s="30"/>
    </row>
    <row r="499" spans="1:21" s="26" customFormat="1" ht="24.95" customHeight="1">
      <c r="A499" s="148"/>
      <c r="B499" s="146"/>
      <c r="C499" s="150"/>
      <c r="D499" s="144"/>
      <c r="E499" s="144"/>
      <c r="F499" s="152"/>
      <c r="G499" s="152"/>
      <c r="H499" s="154"/>
      <c r="I499" s="140"/>
      <c r="J499" s="154"/>
      <c r="K499" s="106">
        <f>SUM(L499:O499)</f>
        <v>5991710</v>
      </c>
      <c r="L499" s="108">
        <v>0</v>
      </c>
      <c r="M499" s="108">
        <v>0</v>
      </c>
      <c r="N499" s="108">
        <v>0</v>
      </c>
      <c r="O499" s="104">
        <v>5991710</v>
      </c>
      <c r="P499" s="114">
        <f>K499/H498</f>
        <v>6594.4419986792864</v>
      </c>
      <c r="Q499" s="106">
        <v>9673</v>
      </c>
      <c r="R499" s="98" t="s">
        <v>43</v>
      </c>
      <c r="S499" s="25"/>
      <c r="T499" s="25"/>
      <c r="U499" s="25"/>
    </row>
    <row r="500" spans="1:21" s="26" customFormat="1" ht="24.95" customHeight="1">
      <c r="A500" s="128" t="s">
        <v>1558</v>
      </c>
      <c r="B500" s="99" t="s">
        <v>342</v>
      </c>
      <c r="C500" s="92">
        <v>1961</v>
      </c>
      <c r="D500" s="107" t="s">
        <v>21</v>
      </c>
      <c r="E500" s="107" t="s">
        <v>20</v>
      </c>
      <c r="F500" s="100">
        <v>5</v>
      </c>
      <c r="G500" s="100">
        <v>3</v>
      </c>
      <c r="H500" s="104">
        <v>2509.56</v>
      </c>
      <c r="I500" s="106">
        <v>44.9</v>
      </c>
      <c r="J500" s="104">
        <v>2464.66</v>
      </c>
      <c r="K500" s="106">
        <f t="shared" si="86"/>
        <v>4862000</v>
      </c>
      <c r="L500" s="108">
        <v>0</v>
      </c>
      <c r="M500" s="108">
        <v>0</v>
      </c>
      <c r="N500" s="108">
        <v>0</v>
      </c>
      <c r="O500" s="104">
        <v>4862000</v>
      </c>
      <c r="P500" s="114">
        <f t="shared" si="87"/>
        <v>1937.3914152281675</v>
      </c>
      <c r="Q500" s="106">
        <v>9673</v>
      </c>
      <c r="R500" s="103" t="s">
        <v>43</v>
      </c>
      <c r="S500" s="25"/>
      <c r="T500" s="25"/>
      <c r="U500" s="25"/>
    </row>
    <row r="501" spans="1:21" s="25" customFormat="1" ht="24.95" customHeight="1">
      <c r="A501" s="128" t="s">
        <v>1559</v>
      </c>
      <c r="B501" s="99" t="s">
        <v>343</v>
      </c>
      <c r="C501" s="92">
        <v>1959</v>
      </c>
      <c r="D501" s="107" t="s">
        <v>21</v>
      </c>
      <c r="E501" s="107" t="s">
        <v>20</v>
      </c>
      <c r="F501" s="100">
        <v>4</v>
      </c>
      <c r="G501" s="100">
        <v>2</v>
      </c>
      <c r="H501" s="104">
        <v>1873.7</v>
      </c>
      <c r="I501" s="106">
        <v>67</v>
      </c>
      <c r="J501" s="104">
        <v>1179.5999999999999</v>
      </c>
      <c r="K501" s="106">
        <f t="shared" si="86"/>
        <v>8631403.75</v>
      </c>
      <c r="L501" s="108">
        <v>0</v>
      </c>
      <c r="M501" s="108">
        <v>0</v>
      </c>
      <c r="N501" s="108">
        <v>0</v>
      </c>
      <c r="O501" s="104">
        <v>8631403.75</v>
      </c>
      <c r="P501" s="114">
        <f t="shared" si="87"/>
        <v>4606.6092490793617</v>
      </c>
      <c r="Q501" s="106">
        <v>9673</v>
      </c>
      <c r="R501" s="103" t="s">
        <v>42</v>
      </c>
    </row>
    <row r="502" spans="1:21" s="25" customFormat="1" ht="24.95" customHeight="1">
      <c r="A502" s="166" t="s">
        <v>1560</v>
      </c>
      <c r="B502" s="190" t="s">
        <v>344</v>
      </c>
      <c r="C502" s="158">
        <v>1941</v>
      </c>
      <c r="D502" s="158" t="s">
        <v>21</v>
      </c>
      <c r="E502" s="158" t="s">
        <v>20</v>
      </c>
      <c r="F502" s="158">
        <v>4</v>
      </c>
      <c r="G502" s="158">
        <v>2</v>
      </c>
      <c r="H502" s="159">
        <v>1827.9</v>
      </c>
      <c r="I502" s="159">
        <v>0</v>
      </c>
      <c r="J502" s="159">
        <v>1207.92</v>
      </c>
      <c r="K502" s="106">
        <f t="shared" si="86"/>
        <v>3164401.52</v>
      </c>
      <c r="L502" s="108">
        <v>0</v>
      </c>
      <c r="M502" s="108">
        <v>0</v>
      </c>
      <c r="N502" s="108">
        <v>0</v>
      </c>
      <c r="O502" s="94">
        <v>3164401.52</v>
      </c>
      <c r="P502" s="114">
        <f t="shared" si="87"/>
        <v>1731.167744406149</v>
      </c>
      <c r="Q502" s="106">
        <v>9673</v>
      </c>
      <c r="R502" s="98" t="s">
        <v>41</v>
      </c>
    </row>
    <row r="503" spans="1:21" s="25" customFormat="1" ht="24.95" customHeight="1">
      <c r="A503" s="166"/>
      <c r="B503" s="190"/>
      <c r="C503" s="158"/>
      <c r="D503" s="158"/>
      <c r="E503" s="158"/>
      <c r="F503" s="158"/>
      <c r="G503" s="158"/>
      <c r="H503" s="159"/>
      <c r="I503" s="159"/>
      <c r="J503" s="159"/>
      <c r="K503" s="106">
        <f>SUM(L503:O503)</f>
        <v>4553051.6399999997</v>
      </c>
      <c r="L503" s="108">
        <v>0</v>
      </c>
      <c r="M503" s="108">
        <v>0</v>
      </c>
      <c r="N503" s="108">
        <v>0</v>
      </c>
      <c r="O503" s="94">
        <v>4553051.6399999997</v>
      </c>
      <c r="P503" s="114">
        <f>K503/H502</f>
        <v>2490.8647300180533</v>
      </c>
      <c r="Q503" s="106">
        <v>9673</v>
      </c>
      <c r="R503" s="98" t="s">
        <v>42</v>
      </c>
    </row>
    <row r="504" spans="1:21" s="25" customFormat="1" ht="24.95" customHeight="1">
      <c r="A504" s="128" t="s">
        <v>1561</v>
      </c>
      <c r="B504" s="99" t="s">
        <v>345</v>
      </c>
      <c r="C504" s="92">
        <v>1960</v>
      </c>
      <c r="D504" s="92" t="s">
        <v>21</v>
      </c>
      <c r="E504" s="92" t="s">
        <v>20</v>
      </c>
      <c r="F504" s="100">
        <v>2</v>
      </c>
      <c r="G504" s="100">
        <v>2</v>
      </c>
      <c r="H504" s="104">
        <v>702.2</v>
      </c>
      <c r="I504" s="104">
        <v>54.2</v>
      </c>
      <c r="J504" s="104">
        <v>648</v>
      </c>
      <c r="K504" s="106">
        <f t="shared" si="86"/>
        <v>3071200</v>
      </c>
      <c r="L504" s="108">
        <v>0</v>
      </c>
      <c r="M504" s="108">
        <v>0</v>
      </c>
      <c r="N504" s="108">
        <v>0</v>
      </c>
      <c r="O504" s="104">
        <v>3071200</v>
      </c>
      <c r="P504" s="114">
        <f t="shared" si="87"/>
        <v>4373.6827114782109</v>
      </c>
      <c r="Q504" s="106">
        <v>9673</v>
      </c>
      <c r="R504" s="98" t="s">
        <v>43</v>
      </c>
    </row>
    <row r="505" spans="1:21" s="25" customFormat="1" ht="24.95" customHeight="1">
      <c r="A505" s="128" t="s">
        <v>1562</v>
      </c>
      <c r="B505" s="99" t="s">
        <v>346</v>
      </c>
      <c r="C505" s="92">
        <v>1961</v>
      </c>
      <c r="D505" s="92" t="s">
        <v>21</v>
      </c>
      <c r="E505" s="92" t="s">
        <v>20</v>
      </c>
      <c r="F505" s="100">
        <v>2</v>
      </c>
      <c r="G505" s="100">
        <v>2</v>
      </c>
      <c r="H505" s="104">
        <v>707</v>
      </c>
      <c r="I505" s="106">
        <v>53</v>
      </c>
      <c r="J505" s="104">
        <v>654</v>
      </c>
      <c r="K505" s="106">
        <f t="shared" si="86"/>
        <v>3126695</v>
      </c>
      <c r="L505" s="108">
        <v>0</v>
      </c>
      <c r="M505" s="108">
        <v>0</v>
      </c>
      <c r="N505" s="108">
        <v>0</v>
      </c>
      <c r="O505" s="104">
        <v>3126695</v>
      </c>
      <c r="P505" s="114">
        <f t="shared" si="87"/>
        <v>4422.4823196605375</v>
      </c>
      <c r="Q505" s="106">
        <v>9673</v>
      </c>
      <c r="R505" s="103" t="s">
        <v>43</v>
      </c>
      <c r="S505" s="30"/>
      <c r="T505" s="30"/>
    </row>
    <row r="506" spans="1:21" s="25" customFormat="1" ht="24.95" customHeight="1">
      <c r="A506" s="128" t="s">
        <v>1563</v>
      </c>
      <c r="B506" s="99" t="s">
        <v>349</v>
      </c>
      <c r="C506" s="92">
        <v>1958</v>
      </c>
      <c r="D506" s="92" t="s">
        <v>21</v>
      </c>
      <c r="E506" s="92" t="s">
        <v>20</v>
      </c>
      <c r="F506" s="92">
        <v>2</v>
      </c>
      <c r="G506" s="92">
        <v>2</v>
      </c>
      <c r="H506" s="104">
        <v>588.62</v>
      </c>
      <c r="I506" s="104">
        <v>0</v>
      </c>
      <c r="J506" s="104">
        <v>588.62</v>
      </c>
      <c r="K506" s="106">
        <f>SUM(L506:O506)</f>
        <v>2763011.63</v>
      </c>
      <c r="L506" s="108">
        <v>0</v>
      </c>
      <c r="M506" s="108">
        <v>0</v>
      </c>
      <c r="N506" s="108">
        <v>0</v>
      </c>
      <c r="O506" s="94">
        <v>2763011.63</v>
      </c>
      <c r="P506" s="114">
        <f>K506/H506</f>
        <v>4694.0498623899966</v>
      </c>
      <c r="Q506" s="106">
        <v>9673</v>
      </c>
      <c r="R506" s="98" t="s">
        <v>41</v>
      </c>
    </row>
    <row r="507" spans="1:21" s="26" customFormat="1" ht="24.95" customHeight="1">
      <c r="A507" s="128" t="s">
        <v>1564</v>
      </c>
      <c r="B507" s="99" t="s">
        <v>350</v>
      </c>
      <c r="C507" s="92">
        <v>1958</v>
      </c>
      <c r="D507" s="92" t="s">
        <v>21</v>
      </c>
      <c r="E507" s="92" t="s">
        <v>20</v>
      </c>
      <c r="F507" s="100">
        <v>2</v>
      </c>
      <c r="G507" s="100">
        <v>1</v>
      </c>
      <c r="H507" s="106">
        <v>444.66</v>
      </c>
      <c r="I507" s="106">
        <v>0</v>
      </c>
      <c r="J507" s="106">
        <v>444.66</v>
      </c>
      <c r="K507" s="106">
        <f>SUM(L507:O507)</f>
        <v>1935029.82</v>
      </c>
      <c r="L507" s="108">
        <v>0</v>
      </c>
      <c r="M507" s="108">
        <v>0</v>
      </c>
      <c r="N507" s="108">
        <v>0</v>
      </c>
      <c r="O507" s="106">
        <v>1935029.82</v>
      </c>
      <c r="P507" s="114">
        <f>K507/H507</f>
        <v>4351.7065173390902</v>
      </c>
      <c r="Q507" s="106">
        <v>9673</v>
      </c>
      <c r="R507" s="98" t="s">
        <v>41</v>
      </c>
      <c r="S507" s="25"/>
      <c r="T507" s="25"/>
      <c r="U507" s="25"/>
    </row>
    <row r="508" spans="1:21" s="25" customFormat="1" ht="24.95" customHeight="1">
      <c r="A508" s="128" t="s">
        <v>1565</v>
      </c>
      <c r="B508" s="99" t="s">
        <v>347</v>
      </c>
      <c r="C508" s="92">
        <v>1956</v>
      </c>
      <c r="D508" s="92" t="s">
        <v>21</v>
      </c>
      <c r="E508" s="92" t="s">
        <v>20</v>
      </c>
      <c r="F508" s="100">
        <v>2</v>
      </c>
      <c r="G508" s="100">
        <v>1</v>
      </c>
      <c r="H508" s="104">
        <v>369.5</v>
      </c>
      <c r="I508" s="104">
        <v>0</v>
      </c>
      <c r="J508" s="104">
        <v>369.5</v>
      </c>
      <c r="K508" s="106">
        <f t="shared" si="86"/>
        <v>1988523.26</v>
      </c>
      <c r="L508" s="108">
        <v>0</v>
      </c>
      <c r="M508" s="108">
        <v>0</v>
      </c>
      <c r="N508" s="108">
        <v>0</v>
      </c>
      <c r="O508" s="104">
        <v>1988523.26</v>
      </c>
      <c r="P508" s="114">
        <f t="shared" si="87"/>
        <v>5381.659702300406</v>
      </c>
      <c r="Q508" s="106">
        <v>9673</v>
      </c>
      <c r="R508" s="98" t="s">
        <v>41</v>
      </c>
      <c r="S508" s="30"/>
      <c r="T508" s="30"/>
    </row>
    <row r="509" spans="1:21" s="25" customFormat="1" ht="24.95" customHeight="1">
      <c r="A509" s="128" t="s">
        <v>1566</v>
      </c>
      <c r="B509" s="99" t="s">
        <v>348</v>
      </c>
      <c r="C509" s="92">
        <v>1961</v>
      </c>
      <c r="D509" s="92" t="s">
        <v>21</v>
      </c>
      <c r="E509" s="92" t="s">
        <v>20</v>
      </c>
      <c r="F509" s="100">
        <v>2</v>
      </c>
      <c r="G509" s="100">
        <v>1</v>
      </c>
      <c r="H509" s="104">
        <v>267.74</v>
      </c>
      <c r="I509" s="104">
        <v>0</v>
      </c>
      <c r="J509" s="104">
        <v>267.74</v>
      </c>
      <c r="K509" s="106">
        <f t="shared" si="86"/>
        <v>1419550</v>
      </c>
      <c r="L509" s="108">
        <v>0</v>
      </c>
      <c r="M509" s="108">
        <v>0</v>
      </c>
      <c r="N509" s="108">
        <v>0</v>
      </c>
      <c r="O509" s="104">
        <v>1419550</v>
      </c>
      <c r="P509" s="114">
        <f t="shared" si="87"/>
        <v>5301.9720624486445</v>
      </c>
      <c r="Q509" s="106">
        <v>9673</v>
      </c>
      <c r="R509" s="103" t="s">
        <v>43</v>
      </c>
    </row>
    <row r="510" spans="1:21" s="25" customFormat="1" ht="24.95" customHeight="1">
      <c r="A510" s="128" t="s">
        <v>1567</v>
      </c>
      <c r="B510" s="99" t="s">
        <v>351</v>
      </c>
      <c r="C510" s="92">
        <v>1958</v>
      </c>
      <c r="D510" s="92" t="s">
        <v>21</v>
      </c>
      <c r="E510" s="92" t="s">
        <v>20</v>
      </c>
      <c r="F510" s="100">
        <v>2</v>
      </c>
      <c r="G510" s="100">
        <v>1</v>
      </c>
      <c r="H510" s="104">
        <v>239.1</v>
      </c>
      <c r="I510" s="114">
        <v>0</v>
      </c>
      <c r="J510" s="104">
        <v>239.1</v>
      </c>
      <c r="K510" s="106">
        <f t="shared" si="86"/>
        <v>1313592.3500000001</v>
      </c>
      <c r="L510" s="108">
        <v>0</v>
      </c>
      <c r="M510" s="108">
        <v>0</v>
      </c>
      <c r="N510" s="108">
        <v>0</v>
      </c>
      <c r="O510" s="104">
        <v>1313592.3500000001</v>
      </c>
      <c r="P510" s="114">
        <f t="shared" si="87"/>
        <v>5493.9035968214139</v>
      </c>
      <c r="Q510" s="106">
        <v>9673</v>
      </c>
      <c r="R510" s="98" t="s">
        <v>41</v>
      </c>
      <c r="S510" s="30"/>
      <c r="T510" s="30"/>
    </row>
    <row r="511" spans="1:21" s="25" customFormat="1" ht="24.95" customHeight="1">
      <c r="A511" s="128" t="s">
        <v>1568</v>
      </c>
      <c r="B511" s="99" t="s">
        <v>352</v>
      </c>
      <c r="C511" s="92">
        <v>1958</v>
      </c>
      <c r="D511" s="92" t="s">
        <v>21</v>
      </c>
      <c r="E511" s="92" t="s">
        <v>20</v>
      </c>
      <c r="F511" s="100">
        <v>2</v>
      </c>
      <c r="G511" s="100">
        <v>1</v>
      </c>
      <c r="H511" s="104">
        <v>248.85</v>
      </c>
      <c r="I511" s="104">
        <v>0</v>
      </c>
      <c r="J511" s="104">
        <v>248.85</v>
      </c>
      <c r="K511" s="106">
        <f t="shared" si="86"/>
        <v>1315989.95</v>
      </c>
      <c r="L511" s="108">
        <v>0</v>
      </c>
      <c r="M511" s="108">
        <v>0</v>
      </c>
      <c r="N511" s="108">
        <v>0</v>
      </c>
      <c r="O511" s="104">
        <v>1315989.95</v>
      </c>
      <c r="P511" s="114">
        <f t="shared" si="87"/>
        <v>5288.2859152099654</v>
      </c>
      <c r="Q511" s="106">
        <v>9673</v>
      </c>
      <c r="R511" s="98" t="s">
        <v>41</v>
      </c>
    </row>
    <row r="512" spans="1:21" s="26" customFormat="1" ht="47.25" customHeight="1">
      <c r="A512" s="128" t="s">
        <v>1569</v>
      </c>
      <c r="B512" s="99" t="s">
        <v>353</v>
      </c>
      <c r="C512" s="92">
        <v>1953</v>
      </c>
      <c r="D512" s="92" t="s">
        <v>21</v>
      </c>
      <c r="E512" s="92" t="s">
        <v>92</v>
      </c>
      <c r="F512" s="92">
        <v>2</v>
      </c>
      <c r="G512" s="92">
        <v>2</v>
      </c>
      <c r="H512" s="104">
        <v>371.4</v>
      </c>
      <c r="I512" s="104">
        <v>0</v>
      </c>
      <c r="J512" s="104">
        <v>42.2</v>
      </c>
      <c r="K512" s="106">
        <f t="shared" si="86"/>
        <v>58699.22</v>
      </c>
      <c r="L512" s="108">
        <v>0</v>
      </c>
      <c r="M512" s="108">
        <v>0</v>
      </c>
      <c r="N512" s="108">
        <v>0</v>
      </c>
      <c r="O512" s="108">
        <v>58699.22</v>
      </c>
      <c r="P512" s="114">
        <f t="shared" si="87"/>
        <v>158.04851911685515</v>
      </c>
      <c r="Q512" s="106">
        <v>9673</v>
      </c>
      <c r="R512" s="98" t="s">
        <v>41</v>
      </c>
      <c r="S512" s="25"/>
      <c r="T512" s="25"/>
      <c r="U512" s="25"/>
    </row>
    <row r="513" spans="1:21" s="26" customFormat="1" ht="24.95" customHeight="1">
      <c r="A513" s="128" t="s">
        <v>1570</v>
      </c>
      <c r="B513" s="99" t="s">
        <v>354</v>
      </c>
      <c r="C513" s="92">
        <v>1953</v>
      </c>
      <c r="D513" s="92" t="s">
        <v>21</v>
      </c>
      <c r="E513" s="92" t="s">
        <v>804</v>
      </c>
      <c r="F513" s="100">
        <v>2</v>
      </c>
      <c r="G513" s="100">
        <v>2</v>
      </c>
      <c r="H513" s="104">
        <v>406.16</v>
      </c>
      <c r="I513" s="104">
        <v>0</v>
      </c>
      <c r="J513" s="104">
        <v>406.16</v>
      </c>
      <c r="K513" s="106">
        <f t="shared" si="86"/>
        <v>44647.56</v>
      </c>
      <c r="L513" s="108">
        <v>0</v>
      </c>
      <c r="M513" s="108">
        <v>0</v>
      </c>
      <c r="N513" s="108">
        <v>0</v>
      </c>
      <c r="O513" s="108">
        <v>44647.56</v>
      </c>
      <c r="P513" s="114">
        <f t="shared" si="87"/>
        <v>109.92603899940909</v>
      </c>
      <c r="Q513" s="106">
        <v>9673</v>
      </c>
      <c r="R513" s="98" t="s">
        <v>41</v>
      </c>
      <c r="S513" s="25"/>
      <c r="T513" s="25"/>
      <c r="U513" s="25"/>
    </row>
    <row r="514" spans="1:21" s="26" customFormat="1" ht="24.95" customHeight="1">
      <c r="A514" s="128" t="s">
        <v>1571</v>
      </c>
      <c r="B514" s="99" t="s">
        <v>355</v>
      </c>
      <c r="C514" s="92">
        <v>1959</v>
      </c>
      <c r="D514" s="92" t="s">
        <v>21</v>
      </c>
      <c r="E514" s="92" t="s">
        <v>20</v>
      </c>
      <c r="F514" s="100">
        <v>2</v>
      </c>
      <c r="G514" s="100">
        <v>2</v>
      </c>
      <c r="H514" s="104">
        <v>627.79999999999995</v>
      </c>
      <c r="I514" s="104">
        <v>0</v>
      </c>
      <c r="J514" s="104">
        <v>627.79999999999995</v>
      </c>
      <c r="K514" s="106">
        <f t="shared" si="86"/>
        <v>3206500</v>
      </c>
      <c r="L514" s="108">
        <v>0</v>
      </c>
      <c r="M514" s="108">
        <v>0</v>
      </c>
      <c r="N514" s="108">
        <v>0</v>
      </c>
      <c r="O514" s="104">
        <v>3206500</v>
      </c>
      <c r="P514" s="114">
        <f t="shared" si="87"/>
        <v>5107.5183179356491</v>
      </c>
      <c r="Q514" s="106">
        <v>9673</v>
      </c>
      <c r="R514" s="98" t="s">
        <v>42</v>
      </c>
      <c r="S514" s="25"/>
      <c r="T514" s="25"/>
      <c r="U514" s="30"/>
    </row>
    <row r="515" spans="1:21" s="26" customFormat="1" ht="24.95" customHeight="1">
      <c r="A515" s="128" t="s">
        <v>1572</v>
      </c>
      <c r="B515" s="99" t="s">
        <v>356</v>
      </c>
      <c r="C515" s="92">
        <v>1960</v>
      </c>
      <c r="D515" s="92" t="s">
        <v>21</v>
      </c>
      <c r="E515" s="92" t="s">
        <v>20</v>
      </c>
      <c r="F515" s="100">
        <v>2</v>
      </c>
      <c r="G515" s="100">
        <v>2</v>
      </c>
      <c r="H515" s="104">
        <v>636.6</v>
      </c>
      <c r="I515" s="104">
        <v>189.2</v>
      </c>
      <c r="J515" s="104">
        <v>447.4</v>
      </c>
      <c r="K515" s="106">
        <f t="shared" si="86"/>
        <v>3058000</v>
      </c>
      <c r="L515" s="108">
        <v>0</v>
      </c>
      <c r="M515" s="108">
        <v>0</v>
      </c>
      <c r="N515" s="108">
        <v>0</v>
      </c>
      <c r="O515" s="104">
        <v>3058000</v>
      </c>
      <c r="P515" s="114">
        <f>K515/H515</f>
        <v>4803.6443606660378</v>
      </c>
      <c r="Q515" s="106">
        <v>9673</v>
      </c>
      <c r="R515" s="60" t="s">
        <v>43</v>
      </c>
      <c r="S515" s="30"/>
      <c r="T515" s="30"/>
      <c r="U515" s="25"/>
    </row>
    <row r="516" spans="1:21" s="26" customFormat="1" ht="24.95" customHeight="1">
      <c r="A516" s="128" t="s">
        <v>1573</v>
      </c>
      <c r="B516" s="99" t="s">
        <v>1032</v>
      </c>
      <c r="C516" s="92">
        <v>1964</v>
      </c>
      <c r="D516" s="92" t="s">
        <v>21</v>
      </c>
      <c r="E516" s="92" t="s">
        <v>20</v>
      </c>
      <c r="F516" s="100">
        <v>2</v>
      </c>
      <c r="G516" s="100">
        <v>1</v>
      </c>
      <c r="H516" s="104">
        <v>389</v>
      </c>
      <c r="I516" s="104">
        <v>0</v>
      </c>
      <c r="J516" s="104">
        <v>389</v>
      </c>
      <c r="K516" s="106">
        <f>SUM(L516:O516)</f>
        <v>2189000</v>
      </c>
      <c r="L516" s="108">
        <v>0</v>
      </c>
      <c r="M516" s="108">
        <v>0</v>
      </c>
      <c r="N516" s="108">
        <v>0</v>
      </c>
      <c r="O516" s="104">
        <v>2189000</v>
      </c>
      <c r="P516" s="114">
        <f>K516/H516</f>
        <v>5627.2493573264783</v>
      </c>
      <c r="Q516" s="106">
        <v>9673</v>
      </c>
      <c r="R516" s="98" t="s">
        <v>42</v>
      </c>
      <c r="S516" s="30"/>
      <c r="T516" s="30"/>
      <c r="U516" s="25"/>
    </row>
    <row r="517" spans="1:21" s="26" customFormat="1" ht="24.95" customHeight="1">
      <c r="A517" s="128" t="s">
        <v>1574</v>
      </c>
      <c r="B517" s="99" t="s">
        <v>1017</v>
      </c>
      <c r="C517" s="92">
        <v>1958</v>
      </c>
      <c r="D517" s="92" t="s">
        <v>21</v>
      </c>
      <c r="E517" s="92" t="s">
        <v>20</v>
      </c>
      <c r="F517" s="100">
        <v>2</v>
      </c>
      <c r="G517" s="100">
        <v>2</v>
      </c>
      <c r="H517" s="104">
        <v>330</v>
      </c>
      <c r="I517" s="104">
        <v>0</v>
      </c>
      <c r="J517" s="104">
        <v>330</v>
      </c>
      <c r="K517" s="106">
        <f t="shared" si="86"/>
        <v>2850000</v>
      </c>
      <c r="L517" s="108">
        <v>0</v>
      </c>
      <c r="M517" s="108">
        <v>0</v>
      </c>
      <c r="N517" s="108">
        <v>0</v>
      </c>
      <c r="O517" s="104">
        <v>2850000</v>
      </c>
      <c r="P517" s="114">
        <f>K517/H517</f>
        <v>8636.363636363636</v>
      </c>
      <c r="Q517" s="106">
        <v>9673</v>
      </c>
      <c r="R517" s="60" t="s">
        <v>43</v>
      </c>
      <c r="S517" s="30"/>
      <c r="T517" s="30"/>
      <c r="U517" s="25"/>
    </row>
    <row r="518" spans="1:21" s="26" customFormat="1" ht="24.95" customHeight="1">
      <c r="A518" s="128" t="s">
        <v>1575</v>
      </c>
      <c r="B518" s="99" t="s">
        <v>357</v>
      </c>
      <c r="C518" s="92">
        <v>1961</v>
      </c>
      <c r="D518" s="92" t="s">
        <v>21</v>
      </c>
      <c r="E518" s="92" t="s">
        <v>20</v>
      </c>
      <c r="F518" s="100">
        <v>4</v>
      </c>
      <c r="G518" s="100">
        <v>2</v>
      </c>
      <c r="H518" s="104">
        <v>1292.8</v>
      </c>
      <c r="I518" s="104">
        <v>0</v>
      </c>
      <c r="J518" s="104">
        <v>1292.8</v>
      </c>
      <c r="K518" s="106">
        <f t="shared" si="86"/>
        <v>3619000</v>
      </c>
      <c r="L518" s="108">
        <v>0</v>
      </c>
      <c r="M518" s="108">
        <v>0</v>
      </c>
      <c r="N518" s="108">
        <v>0</v>
      </c>
      <c r="O518" s="104">
        <v>3619000</v>
      </c>
      <c r="P518" s="114">
        <f t="shared" si="87"/>
        <v>2799.3502475247524</v>
      </c>
      <c r="Q518" s="106">
        <v>9673</v>
      </c>
      <c r="R518" s="103" t="s">
        <v>43</v>
      </c>
      <c r="S518" s="25"/>
      <c r="T518" s="25"/>
      <c r="U518" s="25"/>
    </row>
    <row r="519" spans="1:21" s="26" customFormat="1" ht="24.95" customHeight="1">
      <c r="A519" s="128" t="s">
        <v>1576</v>
      </c>
      <c r="B519" s="99" t="s">
        <v>358</v>
      </c>
      <c r="C519" s="92">
        <v>1961</v>
      </c>
      <c r="D519" s="92" t="s">
        <v>21</v>
      </c>
      <c r="E519" s="92" t="s">
        <v>20</v>
      </c>
      <c r="F519" s="100">
        <v>4</v>
      </c>
      <c r="G519" s="100">
        <v>2</v>
      </c>
      <c r="H519" s="104">
        <v>1293.8</v>
      </c>
      <c r="I519" s="104">
        <v>0</v>
      </c>
      <c r="J519" s="104">
        <v>1293.8</v>
      </c>
      <c r="K519" s="106">
        <f t="shared" si="86"/>
        <v>3536500</v>
      </c>
      <c r="L519" s="108">
        <v>0</v>
      </c>
      <c r="M519" s="108">
        <v>0</v>
      </c>
      <c r="N519" s="108">
        <v>0</v>
      </c>
      <c r="O519" s="104">
        <v>3536500</v>
      </c>
      <c r="P519" s="114">
        <f t="shared" si="87"/>
        <v>2733.4209305920544</v>
      </c>
      <c r="Q519" s="106">
        <v>9673</v>
      </c>
      <c r="R519" s="103" t="s">
        <v>43</v>
      </c>
      <c r="S519" s="25"/>
      <c r="T519" s="25"/>
      <c r="U519" s="25"/>
    </row>
    <row r="520" spans="1:21" s="26" customFormat="1" ht="24.95" customHeight="1">
      <c r="A520" s="128" t="s">
        <v>1577</v>
      </c>
      <c r="B520" s="99" t="s">
        <v>359</v>
      </c>
      <c r="C520" s="92">
        <v>1961</v>
      </c>
      <c r="D520" s="92" t="s">
        <v>21</v>
      </c>
      <c r="E520" s="92" t="s">
        <v>20</v>
      </c>
      <c r="F520" s="100">
        <v>2</v>
      </c>
      <c r="G520" s="100">
        <v>1</v>
      </c>
      <c r="H520" s="104">
        <v>298</v>
      </c>
      <c r="I520" s="104">
        <v>25.4</v>
      </c>
      <c r="J520" s="104">
        <v>272.60000000000002</v>
      </c>
      <c r="K520" s="106">
        <f t="shared" si="86"/>
        <v>1640100</v>
      </c>
      <c r="L520" s="108">
        <v>0</v>
      </c>
      <c r="M520" s="108">
        <v>0</v>
      </c>
      <c r="N520" s="108">
        <v>0</v>
      </c>
      <c r="O520" s="104">
        <v>1640100</v>
      </c>
      <c r="P520" s="114">
        <f t="shared" si="87"/>
        <v>5503.6912751677855</v>
      </c>
      <c r="Q520" s="106">
        <v>9673</v>
      </c>
      <c r="R520" s="103" t="s">
        <v>43</v>
      </c>
      <c r="S520" s="25"/>
      <c r="T520" s="25"/>
      <c r="U520" s="25"/>
    </row>
    <row r="521" spans="1:21" s="26" customFormat="1" ht="24.95" customHeight="1">
      <c r="A521" s="128" t="s">
        <v>1578</v>
      </c>
      <c r="B521" s="99" t="s">
        <v>360</v>
      </c>
      <c r="C521" s="92">
        <v>1961</v>
      </c>
      <c r="D521" s="92" t="s">
        <v>21</v>
      </c>
      <c r="E521" s="92" t="s">
        <v>20</v>
      </c>
      <c r="F521" s="100">
        <v>2</v>
      </c>
      <c r="G521" s="100">
        <v>1</v>
      </c>
      <c r="H521" s="104">
        <v>305.89999999999998</v>
      </c>
      <c r="I521" s="104">
        <v>22</v>
      </c>
      <c r="J521" s="104">
        <v>285.89999999999998</v>
      </c>
      <c r="K521" s="106">
        <f t="shared" si="86"/>
        <v>1188000</v>
      </c>
      <c r="L521" s="108">
        <v>0</v>
      </c>
      <c r="M521" s="108">
        <v>0</v>
      </c>
      <c r="N521" s="108">
        <v>0</v>
      </c>
      <c r="O521" s="104">
        <v>1188000</v>
      </c>
      <c r="P521" s="114">
        <f t="shared" si="87"/>
        <v>3883.622098725074</v>
      </c>
      <c r="Q521" s="106">
        <v>9673</v>
      </c>
      <c r="R521" s="103" t="s">
        <v>43</v>
      </c>
      <c r="S521" s="30"/>
      <c r="T521" s="30"/>
      <c r="U521" s="25"/>
    </row>
    <row r="522" spans="1:21" s="26" customFormat="1" ht="24.95" customHeight="1">
      <c r="A522" s="128" t="s">
        <v>1579</v>
      </c>
      <c r="B522" s="99" t="s">
        <v>361</v>
      </c>
      <c r="C522" s="92">
        <v>1960</v>
      </c>
      <c r="D522" s="92" t="s">
        <v>21</v>
      </c>
      <c r="E522" s="92" t="s">
        <v>20</v>
      </c>
      <c r="F522" s="100">
        <v>1</v>
      </c>
      <c r="G522" s="100">
        <v>1</v>
      </c>
      <c r="H522" s="104">
        <v>300</v>
      </c>
      <c r="I522" s="104">
        <v>23</v>
      </c>
      <c r="J522" s="104">
        <v>277</v>
      </c>
      <c r="K522" s="106">
        <f t="shared" si="86"/>
        <v>2007500</v>
      </c>
      <c r="L522" s="108">
        <v>0</v>
      </c>
      <c r="M522" s="108">
        <v>0</v>
      </c>
      <c r="N522" s="108">
        <v>0</v>
      </c>
      <c r="O522" s="104">
        <v>2007500</v>
      </c>
      <c r="P522" s="114">
        <f t="shared" si="87"/>
        <v>6691.666666666667</v>
      </c>
      <c r="Q522" s="106">
        <v>9673</v>
      </c>
      <c r="R522" s="60" t="s">
        <v>43</v>
      </c>
      <c r="S522" s="25"/>
      <c r="T522" s="25"/>
      <c r="U522" s="25"/>
    </row>
    <row r="523" spans="1:21" s="26" customFormat="1" ht="24.95" customHeight="1">
      <c r="A523" s="128" t="s">
        <v>1580</v>
      </c>
      <c r="B523" s="99" t="s">
        <v>362</v>
      </c>
      <c r="C523" s="92">
        <v>1946</v>
      </c>
      <c r="D523" s="92" t="s">
        <v>21</v>
      </c>
      <c r="E523" s="92" t="s">
        <v>851</v>
      </c>
      <c r="F523" s="100">
        <v>2</v>
      </c>
      <c r="G523" s="100">
        <v>1</v>
      </c>
      <c r="H523" s="104">
        <v>444.4</v>
      </c>
      <c r="I523" s="104">
        <v>149.4</v>
      </c>
      <c r="J523" s="104">
        <v>295</v>
      </c>
      <c r="K523" s="106">
        <f t="shared" si="86"/>
        <v>47629.84</v>
      </c>
      <c r="L523" s="108">
        <v>0</v>
      </c>
      <c r="M523" s="108">
        <v>0</v>
      </c>
      <c r="N523" s="108">
        <v>0</v>
      </c>
      <c r="O523" s="108">
        <v>47629.84</v>
      </c>
      <c r="P523" s="114">
        <f t="shared" ref="P523:P598" si="89">K523/H523</f>
        <v>107.17785778577857</v>
      </c>
      <c r="Q523" s="106">
        <v>9673</v>
      </c>
      <c r="R523" s="98" t="s">
        <v>41</v>
      </c>
      <c r="S523" s="25"/>
      <c r="T523" s="25"/>
      <c r="U523" s="25"/>
    </row>
    <row r="524" spans="1:21" s="26" customFormat="1" ht="24.95" customHeight="1">
      <c r="A524" s="128" t="s">
        <v>1581</v>
      </c>
      <c r="B524" s="99" t="s">
        <v>363</v>
      </c>
      <c r="C524" s="92">
        <v>1958</v>
      </c>
      <c r="D524" s="92" t="s">
        <v>21</v>
      </c>
      <c r="E524" s="92" t="s">
        <v>20</v>
      </c>
      <c r="F524" s="100">
        <v>2</v>
      </c>
      <c r="G524" s="100">
        <v>1</v>
      </c>
      <c r="H524" s="104">
        <v>275.7</v>
      </c>
      <c r="I524" s="104">
        <v>0</v>
      </c>
      <c r="J524" s="104">
        <v>275.7</v>
      </c>
      <c r="K524" s="106">
        <f t="shared" ref="K524:K599" si="90">SUM(L524:O524)</f>
        <v>2745000</v>
      </c>
      <c r="L524" s="108">
        <v>0</v>
      </c>
      <c r="M524" s="108">
        <v>0</v>
      </c>
      <c r="N524" s="108">
        <v>0</v>
      </c>
      <c r="O524" s="104">
        <v>2745000</v>
      </c>
      <c r="P524" s="114">
        <f t="shared" si="89"/>
        <v>9956.4744287268768</v>
      </c>
      <c r="Q524" s="106">
        <v>9673</v>
      </c>
      <c r="R524" s="103" t="s">
        <v>42</v>
      </c>
      <c r="S524" s="25"/>
      <c r="T524" s="25"/>
      <c r="U524" s="25"/>
    </row>
    <row r="525" spans="1:21" s="26" customFormat="1" ht="24.95" customHeight="1">
      <c r="A525" s="128" t="s">
        <v>1582</v>
      </c>
      <c r="B525" s="99" t="s">
        <v>364</v>
      </c>
      <c r="C525" s="92">
        <v>1959</v>
      </c>
      <c r="D525" s="92" t="s">
        <v>21</v>
      </c>
      <c r="E525" s="92" t="s">
        <v>20</v>
      </c>
      <c r="F525" s="100">
        <v>2</v>
      </c>
      <c r="G525" s="100">
        <v>2</v>
      </c>
      <c r="H525" s="104">
        <v>542.55999999999995</v>
      </c>
      <c r="I525" s="104">
        <v>0</v>
      </c>
      <c r="J525" s="104">
        <v>542.55999999999995</v>
      </c>
      <c r="K525" s="106">
        <f t="shared" si="90"/>
        <v>2849000</v>
      </c>
      <c r="L525" s="108">
        <v>0</v>
      </c>
      <c r="M525" s="108">
        <v>0</v>
      </c>
      <c r="N525" s="108">
        <v>0</v>
      </c>
      <c r="O525" s="104">
        <v>2849000</v>
      </c>
      <c r="P525" s="114">
        <f t="shared" si="89"/>
        <v>5251.0321439103518</v>
      </c>
      <c r="Q525" s="106">
        <v>9673</v>
      </c>
      <c r="R525" s="98" t="s">
        <v>42</v>
      </c>
      <c r="S525" s="25"/>
      <c r="T525" s="25"/>
      <c r="U525" s="25"/>
    </row>
    <row r="526" spans="1:21" s="26" customFormat="1" ht="24.95" customHeight="1">
      <c r="A526" s="166" t="s">
        <v>1583</v>
      </c>
      <c r="B526" s="190" t="s">
        <v>365</v>
      </c>
      <c r="C526" s="158">
        <v>1960</v>
      </c>
      <c r="D526" s="158" t="s">
        <v>21</v>
      </c>
      <c r="E526" s="158" t="s">
        <v>20</v>
      </c>
      <c r="F526" s="189">
        <v>2</v>
      </c>
      <c r="G526" s="189">
        <v>1</v>
      </c>
      <c r="H526" s="159">
        <v>296.2</v>
      </c>
      <c r="I526" s="159">
        <v>22</v>
      </c>
      <c r="J526" s="159">
        <v>274.2</v>
      </c>
      <c r="K526" s="106">
        <f>SUM(L526:O526)</f>
        <v>46183.66</v>
      </c>
      <c r="L526" s="108">
        <v>0</v>
      </c>
      <c r="M526" s="108">
        <v>0</v>
      </c>
      <c r="N526" s="108">
        <v>0</v>
      </c>
      <c r="O526" s="108">
        <v>46183.66</v>
      </c>
      <c r="P526" s="114">
        <f t="shared" si="89"/>
        <v>155.92052667116815</v>
      </c>
      <c r="Q526" s="106">
        <v>9673</v>
      </c>
      <c r="R526" s="98" t="s">
        <v>41</v>
      </c>
      <c r="S526" s="25"/>
      <c r="T526" s="25"/>
      <c r="U526" s="25"/>
    </row>
    <row r="527" spans="1:21" s="26" customFormat="1" ht="24.95" customHeight="1">
      <c r="A527" s="166"/>
      <c r="B527" s="190"/>
      <c r="C527" s="158"/>
      <c r="D527" s="158"/>
      <c r="E527" s="158"/>
      <c r="F527" s="189"/>
      <c r="G527" s="189"/>
      <c r="H527" s="159"/>
      <c r="I527" s="159"/>
      <c r="J527" s="159"/>
      <c r="K527" s="106">
        <f t="shared" si="90"/>
        <v>1303500</v>
      </c>
      <c r="L527" s="108">
        <v>0</v>
      </c>
      <c r="M527" s="108">
        <v>0</v>
      </c>
      <c r="N527" s="108">
        <v>0</v>
      </c>
      <c r="O527" s="104">
        <v>1303500</v>
      </c>
      <c r="P527" s="114">
        <f>K527/H526</f>
        <v>4400.7427413909518</v>
      </c>
      <c r="Q527" s="106">
        <v>9673</v>
      </c>
      <c r="R527" s="60" t="s">
        <v>42</v>
      </c>
      <c r="S527" s="25"/>
      <c r="T527" s="25"/>
      <c r="U527" s="25"/>
    </row>
    <row r="528" spans="1:21" s="26" customFormat="1" ht="24.95" customHeight="1">
      <c r="A528" s="128" t="s">
        <v>1584</v>
      </c>
      <c r="B528" s="99" t="s">
        <v>366</v>
      </c>
      <c r="C528" s="92">
        <v>1960</v>
      </c>
      <c r="D528" s="92" t="s">
        <v>21</v>
      </c>
      <c r="E528" s="92" t="s">
        <v>20</v>
      </c>
      <c r="F528" s="100">
        <v>2</v>
      </c>
      <c r="G528" s="100">
        <v>2</v>
      </c>
      <c r="H528" s="104">
        <v>298.60000000000002</v>
      </c>
      <c r="I528" s="104">
        <v>22</v>
      </c>
      <c r="J528" s="104">
        <v>276.7</v>
      </c>
      <c r="K528" s="106">
        <f t="shared" si="90"/>
        <v>1125300</v>
      </c>
      <c r="L528" s="108">
        <v>0</v>
      </c>
      <c r="M528" s="108">
        <v>0</v>
      </c>
      <c r="N528" s="108">
        <v>0</v>
      </c>
      <c r="O528" s="104">
        <v>1125300</v>
      </c>
      <c r="P528" s="114">
        <f t="shared" si="89"/>
        <v>3768.5867381111852</v>
      </c>
      <c r="Q528" s="106">
        <v>9673</v>
      </c>
      <c r="R528" s="60" t="s">
        <v>43</v>
      </c>
      <c r="S528" s="25"/>
      <c r="T528" s="25"/>
      <c r="U528" s="25"/>
    </row>
    <row r="529" spans="1:21" s="26" customFormat="1" ht="24.95" customHeight="1">
      <c r="A529" s="128" t="s">
        <v>1585</v>
      </c>
      <c r="B529" s="99" t="s">
        <v>367</v>
      </c>
      <c r="C529" s="92">
        <v>1958</v>
      </c>
      <c r="D529" s="92" t="s">
        <v>21</v>
      </c>
      <c r="E529" s="92" t="s">
        <v>20</v>
      </c>
      <c r="F529" s="100">
        <v>2</v>
      </c>
      <c r="G529" s="100">
        <v>1</v>
      </c>
      <c r="H529" s="104">
        <v>399.6</v>
      </c>
      <c r="I529" s="104">
        <v>33</v>
      </c>
      <c r="J529" s="104">
        <v>366.9</v>
      </c>
      <c r="K529" s="106">
        <f t="shared" si="90"/>
        <v>1863400</v>
      </c>
      <c r="L529" s="108">
        <v>0</v>
      </c>
      <c r="M529" s="108">
        <v>0</v>
      </c>
      <c r="N529" s="108">
        <v>0</v>
      </c>
      <c r="O529" s="104">
        <v>1863400</v>
      </c>
      <c r="P529" s="114">
        <f t="shared" si="89"/>
        <v>4663.1631631631626</v>
      </c>
      <c r="Q529" s="106">
        <v>9673</v>
      </c>
      <c r="R529" s="103" t="s">
        <v>42</v>
      </c>
      <c r="S529" s="25"/>
      <c r="T529" s="25"/>
      <c r="U529" s="25"/>
    </row>
    <row r="530" spans="1:21" s="26" customFormat="1" ht="24.95" customHeight="1">
      <c r="A530" s="128" t="s">
        <v>1586</v>
      </c>
      <c r="B530" s="99" t="s">
        <v>368</v>
      </c>
      <c r="C530" s="92">
        <v>1961</v>
      </c>
      <c r="D530" s="92" t="s">
        <v>21</v>
      </c>
      <c r="E530" s="92" t="s">
        <v>20</v>
      </c>
      <c r="F530" s="100">
        <v>2</v>
      </c>
      <c r="G530" s="100">
        <v>1</v>
      </c>
      <c r="H530" s="104">
        <v>285.2</v>
      </c>
      <c r="I530" s="104">
        <v>87.9</v>
      </c>
      <c r="J530" s="104">
        <v>197.3</v>
      </c>
      <c r="K530" s="106">
        <f t="shared" si="90"/>
        <v>1193280</v>
      </c>
      <c r="L530" s="108">
        <v>0</v>
      </c>
      <c r="M530" s="108">
        <v>0</v>
      </c>
      <c r="N530" s="108">
        <v>0</v>
      </c>
      <c r="O530" s="104">
        <v>1193280</v>
      </c>
      <c r="P530" s="114">
        <f t="shared" si="89"/>
        <v>4184.0112201963539</v>
      </c>
      <c r="Q530" s="106">
        <v>9673</v>
      </c>
      <c r="R530" s="103" t="s">
        <v>43</v>
      </c>
      <c r="S530" s="25"/>
      <c r="T530" s="25"/>
      <c r="U530" s="25"/>
    </row>
    <row r="531" spans="1:21" s="26" customFormat="1" ht="24.95" customHeight="1">
      <c r="A531" s="128" t="s">
        <v>1587</v>
      </c>
      <c r="B531" s="99" t="s">
        <v>369</v>
      </c>
      <c r="C531" s="92">
        <v>1959</v>
      </c>
      <c r="D531" s="92" t="s">
        <v>21</v>
      </c>
      <c r="E531" s="92" t="s">
        <v>20</v>
      </c>
      <c r="F531" s="100">
        <v>3</v>
      </c>
      <c r="G531" s="100">
        <v>2</v>
      </c>
      <c r="H531" s="104">
        <v>1489.2</v>
      </c>
      <c r="I531" s="104">
        <v>479.55</v>
      </c>
      <c r="J531" s="104">
        <v>1009.65</v>
      </c>
      <c r="K531" s="106">
        <f t="shared" si="90"/>
        <v>3258200</v>
      </c>
      <c r="L531" s="108">
        <v>0</v>
      </c>
      <c r="M531" s="108">
        <v>0</v>
      </c>
      <c r="N531" s="108">
        <v>0</v>
      </c>
      <c r="O531" s="104">
        <v>3258200</v>
      </c>
      <c r="P531" s="114">
        <f t="shared" si="89"/>
        <v>2187.8861133494493</v>
      </c>
      <c r="Q531" s="106">
        <v>9673</v>
      </c>
      <c r="R531" s="98" t="s">
        <v>42</v>
      </c>
      <c r="S531" s="25"/>
      <c r="T531" s="25"/>
      <c r="U531" s="25"/>
    </row>
    <row r="532" spans="1:21" s="26" customFormat="1" ht="24.95" customHeight="1">
      <c r="A532" s="128" t="s">
        <v>1588</v>
      </c>
      <c r="B532" s="109" t="s">
        <v>373</v>
      </c>
      <c r="C532" s="92">
        <v>1959</v>
      </c>
      <c r="D532" s="92" t="s">
        <v>21</v>
      </c>
      <c r="E532" s="92" t="s">
        <v>20</v>
      </c>
      <c r="F532" s="100">
        <v>4</v>
      </c>
      <c r="G532" s="100">
        <v>2</v>
      </c>
      <c r="H532" s="104">
        <v>745.5</v>
      </c>
      <c r="I532" s="104">
        <v>71.900000000000006</v>
      </c>
      <c r="J532" s="104">
        <v>673.6</v>
      </c>
      <c r="K532" s="106">
        <f>SUM(L532:O532)</f>
        <v>1851925</v>
      </c>
      <c r="L532" s="108">
        <v>0</v>
      </c>
      <c r="M532" s="108">
        <v>0</v>
      </c>
      <c r="N532" s="108">
        <v>0</v>
      </c>
      <c r="O532" s="104">
        <v>1851925</v>
      </c>
      <c r="P532" s="114">
        <f>K532/H532</f>
        <v>2484.1381623071766</v>
      </c>
      <c r="Q532" s="106">
        <v>9673</v>
      </c>
      <c r="R532" s="98" t="s">
        <v>43</v>
      </c>
      <c r="S532" s="25" t="s">
        <v>1216</v>
      </c>
      <c r="T532" s="25"/>
      <c r="U532" s="25"/>
    </row>
    <row r="533" spans="1:21" s="26" customFormat="1" ht="24.95" customHeight="1">
      <c r="A533" s="128" t="s">
        <v>1589</v>
      </c>
      <c r="B533" s="99" t="s">
        <v>374</v>
      </c>
      <c r="C533" s="92">
        <v>1954</v>
      </c>
      <c r="D533" s="92" t="s">
        <v>21</v>
      </c>
      <c r="E533" s="92" t="s">
        <v>20</v>
      </c>
      <c r="F533" s="100">
        <v>3</v>
      </c>
      <c r="G533" s="100">
        <v>3</v>
      </c>
      <c r="H533" s="104">
        <v>1391.2</v>
      </c>
      <c r="I533" s="104">
        <v>103.7</v>
      </c>
      <c r="J533" s="104">
        <v>1287.5</v>
      </c>
      <c r="K533" s="106">
        <f>SUM(L533:O533)</f>
        <v>2465982.14</v>
      </c>
      <c r="L533" s="108">
        <v>0</v>
      </c>
      <c r="M533" s="108">
        <v>0</v>
      </c>
      <c r="N533" s="108">
        <v>0</v>
      </c>
      <c r="O533" s="104">
        <v>2465982.14</v>
      </c>
      <c r="P533" s="114">
        <f>K533/H533</f>
        <v>1772.5576049453709</v>
      </c>
      <c r="Q533" s="106">
        <v>9673</v>
      </c>
      <c r="R533" s="98" t="s">
        <v>41</v>
      </c>
      <c r="S533" s="25"/>
      <c r="T533" s="25"/>
      <c r="U533" s="25"/>
    </row>
    <row r="534" spans="1:21" s="26" customFormat="1" ht="24.95" customHeight="1">
      <c r="A534" s="147" t="s">
        <v>1590</v>
      </c>
      <c r="B534" s="145" t="s">
        <v>375</v>
      </c>
      <c r="C534" s="149">
        <v>1956</v>
      </c>
      <c r="D534" s="149" t="s">
        <v>21</v>
      </c>
      <c r="E534" s="149" t="s">
        <v>20</v>
      </c>
      <c r="F534" s="151">
        <v>5</v>
      </c>
      <c r="G534" s="151">
        <v>6</v>
      </c>
      <c r="H534" s="153">
        <v>5921.2</v>
      </c>
      <c r="I534" s="153">
        <v>151.6</v>
      </c>
      <c r="J534" s="153">
        <v>3163.86</v>
      </c>
      <c r="K534" s="106">
        <f>SUM(L534:O534)</f>
        <v>2191313.1800000002</v>
      </c>
      <c r="L534" s="108">
        <v>0</v>
      </c>
      <c r="M534" s="108">
        <v>0</v>
      </c>
      <c r="N534" s="108">
        <v>0</v>
      </c>
      <c r="O534" s="104">
        <v>2191313.1800000002</v>
      </c>
      <c r="P534" s="114">
        <f>K534/H534</f>
        <v>370.07923731676016</v>
      </c>
      <c r="Q534" s="106">
        <v>9673</v>
      </c>
      <c r="R534" s="98" t="s">
        <v>41</v>
      </c>
      <c r="S534" s="25"/>
      <c r="T534" s="25"/>
      <c r="U534" s="25"/>
    </row>
    <row r="535" spans="1:21" s="26" customFormat="1" ht="24.95" customHeight="1">
      <c r="A535" s="148"/>
      <c r="B535" s="146"/>
      <c r="C535" s="150"/>
      <c r="D535" s="150"/>
      <c r="E535" s="150"/>
      <c r="F535" s="152"/>
      <c r="G535" s="152"/>
      <c r="H535" s="154"/>
      <c r="I535" s="154"/>
      <c r="J535" s="154"/>
      <c r="K535" s="106">
        <f>SUM(L535:O535)</f>
        <v>4736960</v>
      </c>
      <c r="L535" s="108">
        <v>0</v>
      </c>
      <c r="M535" s="108">
        <v>0</v>
      </c>
      <c r="N535" s="108">
        <v>0</v>
      </c>
      <c r="O535" s="104">
        <v>4736960</v>
      </c>
      <c r="P535" s="114">
        <f>K535/H534</f>
        <v>800</v>
      </c>
      <c r="Q535" s="106">
        <v>9673</v>
      </c>
      <c r="R535" s="98" t="s">
        <v>42</v>
      </c>
      <c r="S535" s="25"/>
      <c r="T535" s="25"/>
      <c r="U535" s="25"/>
    </row>
    <row r="536" spans="1:21" s="26" customFormat="1" ht="24.95" customHeight="1">
      <c r="A536" s="128" t="s">
        <v>1591</v>
      </c>
      <c r="B536" s="109" t="s">
        <v>370</v>
      </c>
      <c r="C536" s="92">
        <v>1936</v>
      </c>
      <c r="D536" s="92" t="s">
        <v>21</v>
      </c>
      <c r="E536" s="92" t="s">
        <v>20</v>
      </c>
      <c r="F536" s="100">
        <v>5</v>
      </c>
      <c r="G536" s="100">
        <v>10</v>
      </c>
      <c r="H536" s="104">
        <v>7586.96</v>
      </c>
      <c r="I536" s="104">
        <v>1976.13</v>
      </c>
      <c r="J536" s="104">
        <v>5610.83</v>
      </c>
      <c r="K536" s="106">
        <f t="shared" si="90"/>
        <v>18021469.079999998</v>
      </c>
      <c r="L536" s="108">
        <v>0</v>
      </c>
      <c r="M536" s="108">
        <v>0</v>
      </c>
      <c r="N536" s="108">
        <v>0</v>
      </c>
      <c r="O536" s="104">
        <v>18021469.079999998</v>
      </c>
      <c r="P536" s="114">
        <f t="shared" si="89"/>
        <v>2375.3214831763971</v>
      </c>
      <c r="Q536" s="106">
        <v>9673</v>
      </c>
      <c r="R536" s="103" t="s">
        <v>41</v>
      </c>
      <c r="S536" s="25"/>
      <c r="T536" s="25"/>
      <c r="U536" s="25"/>
    </row>
    <row r="537" spans="1:21" s="26" customFormat="1" ht="24.95" customHeight="1">
      <c r="A537" s="128" t="s">
        <v>1592</v>
      </c>
      <c r="B537" s="109" t="s">
        <v>371</v>
      </c>
      <c r="C537" s="92">
        <v>1959</v>
      </c>
      <c r="D537" s="92" t="s">
        <v>21</v>
      </c>
      <c r="E537" s="92" t="s">
        <v>20</v>
      </c>
      <c r="F537" s="100">
        <v>4</v>
      </c>
      <c r="G537" s="100">
        <v>4</v>
      </c>
      <c r="H537" s="104">
        <v>3087</v>
      </c>
      <c r="I537" s="104">
        <v>629.29999999999995</v>
      </c>
      <c r="J537" s="104">
        <v>1844.19</v>
      </c>
      <c r="K537" s="106">
        <f t="shared" si="90"/>
        <v>6245180.7800000003</v>
      </c>
      <c r="L537" s="108">
        <v>0</v>
      </c>
      <c r="M537" s="108">
        <v>0</v>
      </c>
      <c r="N537" s="108">
        <v>0</v>
      </c>
      <c r="O537" s="104">
        <v>6245180.7800000003</v>
      </c>
      <c r="P537" s="114">
        <f t="shared" si="89"/>
        <v>2023.058237771299</v>
      </c>
      <c r="Q537" s="106">
        <v>9673</v>
      </c>
      <c r="R537" s="98" t="s">
        <v>42</v>
      </c>
      <c r="S537" s="25"/>
      <c r="T537" s="25"/>
      <c r="U537" s="25"/>
    </row>
    <row r="538" spans="1:21" s="33" customFormat="1" ht="24.95" customHeight="1">
      <c r="A538" s="128" t="s">
        <v>1593</v>
      </c>
      <c r="B538" s="72" t="s">
        <v>1075</v>
      </c>
      <c r="C538" s="107">
        <v>1937</v>
      </c>
      <c r="D538" s="107" t="s">
        <v>21</v>
      </c>
      <c r="E538" s="107" t="s">
        <v>20</v>
      </c>
      <c r="F538" s="111">
        <v>5</v>
      </c>
      <c r="G538" s="111">
        <v>4</v>
      </c>
      <c r="H538" s="120">
        <v>3730</v>
      </c>
      <c r="I538" s="120">
        <v>2293</v>
      </c>
      <c r="J538" s="120">
        <v>1776.04</v>
      </c>
      <c r="K538" s="114">
        <f>SUM(L538:O538)</f>
        <v>11052597.710000001</v>
      </c>
      <c r="L538" s="114">
        <v>0</v>
      </c>
      <c r="M538" s="114">
        <v>0</v>
      </c>
      <c r="N538" s="114">
        <v>0</v>
      </c>
      <c r="O538" s="104">
        <v>11052597.710000001</v>
      </c>
      <c r="P538" s="114">
        <f t="shared" si="89"/>
        <v>2963.1629249329762</v>
      </c>
      <c r="Q538" s="114">
        <v>9673</v>
      </c>
      <c r="R538" s="98" t="s">
        <v>41</v>
      </c>
    </row>
    <row r="539" spans="1:21" s="26" customFormat="1" ht="24.95" customHeight="1">
      <c r="A539" s="128" t="s">
        <v>1594</v>
      </c>
      <c r="B539" s="99" t="s">
        <v>372</v>
      </c>
      <c r="C539" s="92">
        <v>1959</v>
      </c>
      <c r="D539" s="92" t="s">
        <v>21</v>
      </c>
      <c r="E539" s="92" t="s">
        <v>20</v>
      </c>
      <c r="F539" s="100">
        <v>3</v>
      </c>
      <c r="G539" s="100">
        <v>2</v>
      </c>
      <c r="H539" s="104">
        <v>1254.4000000000001</v>
      </c>
      <c r="I539" s="104">
        <v>394.8</v>
      </c>
      <c r="J539" s="104">
        <v>1051</v>
      </c>
      <c r="K539" s="106">
        <f t="shared" si="90"/>
        <v>2615670.7599999998</v>
      </c>
      <c r="L539" s="108">
        <v>0</v>
      </c>
      <c r="M539" s="108">
        <v>0</v>
      </c>
      <c r="N539" s="108">
        <v>0</v>
      </c>
      <c r="O539" s="104">
        <v>2615670.7599999998</v>
      </c>
      <c r="P539" s="114">
        <f t="shared" si="89"/>
        <v>2085.1967155612242</v>
      </c>
      <c r="Q539" s="106">
        <v>9673</v>
      </c>
      <c r="R539" s="98" t="s">
        <v>42</v>
      </c>
      <c r="S539" s="25"/>
      <c r="T539" s="25"/>
      <c r="U539" s="25"/>
    </row>
    <row r="540" spans="1:21" s="33" customFormat="1" ht="24.95" customHeight="1">
      <c r="A540" s="128" t="s">
        <v>1595</v>
      </c>
      <c r="B540" s="72" t="s">
        <v>1077</v>
      </c>
      <c r="C540" s="107">
        <v>1952</v>
      </c>
      <c r="D540" s="107" t="s">
        <v>21</v>
      </c>
      <c r="E540" s="107" t="s">
        <v>20</v>
      </c>
      <c r="F540" s="111">
        <v>3</v>
      </c>
      <c r="G540" s="111">
        <v>1</v>
      </c>
      <c r="H540" s="120">
        <v>563.4</v>
      </c>
      <c r="I540" s="120">
        <v>437.7</v>
      </c>
      <c r="J540" s="120">
        <v>316.8</v>
      </c>
      <c r="K540" s="114">
        <f>SUM(L540:O540)</f>
        <v>4233066</v>
      </c>
      <c r="L540" s="114">
        <v>0</v>
      </c>
      <c r="M540" s="114">
        <v>0</v>
      </c>
      <c r="N540" s="114">
        <v>0</v>
      </c>
      <c r="O540" s="104">
        <v>4233066</v>
      </c>
      <c r="P540" s="114">
        <f t="shared" si="89"/>
        <v>7513.4291799787006</v>
      </c>
      <c r="Q540" s="114">
        <v>9673</v>
      </c>
      <c r="R540" s="98" t="s">
        <v>41</v>
      </c>
    </row>
    <row r="541" spans="1:21" s="26" customFormat="1" ht="24.95" customHeight="1">
      <c r="A541" s="128" t="s">
        <v>1596</v>
      </c>
      <c r="B541" s="99" t="s">
        <v>377</v>
      </c>
      <c r="C541" s="92">
        <v>1960</v>
      </c>
      <c r="D541" s="92" t="s">
        <v>21</v>
      </c>
      <c r="E541" s="92" t="s">
        <v>20</v>
      </c>
      <c r="F541" s="100">
        <v>2</v>
      </c>
      <c r="G541" s="100">
        <v>1</v>
      </c>
      <c r="H541" s="104">
        <v>557.48</v>
      </c>
      <c r="I541" s="104">
        <v>0</v>
      </c>
      <c r="J541" s="104">
        <v>557.48</v>
      </c>
      <c r="K541" s="106">
        <f>SUM(L541:O541)</f>
        <v>5936578</v>
      </c>
      <c r="L541" s="108">
        <v>0</v>
      </c>
      <c r="M541" s="108">
        <v>0</v>
      </c>
      <c r="N541" s="108">
        <v>0</v>
      </c>
      <c r="O541" s="104">
        <v>5936578</v>
      </c>
      <c r="P541" s="114">
        <f>K541/H541</f>
        <v>10648.952428786683</v>
      </c>
      <c r="Q541" s="106">
        <v>9673</v>
      </c>
      <c r="R541" s="60" t="s">
        <v>43</v>
      </c>
      <c r="S541" s="25"/>
      <c r="T541" s="25"/>
      <c r="U541" s="25"/>
    </row>
    <row r="542" spans="1:21" s="26" customFormat="1" ht="24.95" customHeight="1">
      <c r="A542" s="128" t="s">
        <v>1597</v>
      </c>
      <c r="B542" s="99" t="s">
        <v>376</v>
      </c>
      <c r="C542" s="92">
        <v>1939</v>
      </c>
      <c r="D542" s="92" t="s">
        <v>21</v>
      </c>
      <c r="E542" s="92" t="s">
        <v>20</v>
      </c>
      <c r="F542" s="100">
        <v>4</v>
      </c>
      <c r="G542" s="100">
        <v>4</v>
      </c>
      <c r="H542" s="104">
        <v>4716.78</v>
      </c>
      <c r="I542" s="104">
        <v>217.4</v>
      </c>
      <c r="J542" s="104">
        <v>4499.38</v>
      </c>
      <c r="K542" s="106">
        <f t="shared" si="90"/>
        <v>10458306.5</v>
      </c>
      <c r="L542" s="108">
        <v>0</v>
      </c>
      <c r="M542" s="108">
        <v>0</v>
      </c>
      <c r="N542" s="108">
        <v>0</v>
      </c>
      <c r="O542" s="104">
        <v>10458306.5</v>
      </c>
      <c r="P542" s="114">
        <f t="shared" si="89"/>
        <v>2217.2555217754484</v>
      </c>
      <c r="Q542" s="106">
        <v>9673</v>
      </c>
      <c r="R542" s="98" t="s">
        <v>42</v>
      </c>
      <c r="S542" s="25"/>
      <c r="T542" s="25"/>
      <c r="U542" s="25"/>
    </row>
    <row r="543" spans="1:21" s="26" customFormat="1" ht="24.95" customHeight="1">
      <c r="A543" s="128" t="s">
        <v>1598</v>
      </c>
      <c r="B543" s="99" t="s">
        <v>378</v>
      </c>
      <c r="C543" s="92">
        <v>1960</v>
      </c>
      <c r="D543" s="92" t="s">
        <v>21</v>
      </c>
      <c r="E543" s="92" t="s">
        <v>859</v>
      </c>
      <c r="F543" s="100">
        <v>2</v>
      </c>
      <c r="G543" s="100">
        <v>1</v>
      </c>
      <c r="H543" s="104">
        <v>344.6</v>
      </c>
      <c r="I543" s="104">
        <v>0</v>
      </c>
      <c r="J543" s="104">
        <v>233.9</v>
      </c>
      <c r="K543" s="106">
        <f t="shared" si="90"/>
        <v>1663395</v>
      </c>
      <c r="L543" s="108">
        <v>0</v>
      </c>
      <c r="M543" s="108">
        <v>0</v>
      </c>
      <c r="N543" s="108">
        <v>0</v>
      </c>
      <c r="O543" s="104">
        <v>1663395</v>
      </c>
      <c r="P543" s="114">
        <f t="shared" si="89"/>
        <v>4827.0313406848518</v>
      </c>
      <c r="Q543" s="106">
        <v>9673</v>
      </c>
      <c r="R543" s="60" t="s">
        <v>43</v>
      </c>
      <c r="S543" s="25"/>
      <c r="T543" s="25"/>
      <c r="U543" s="25"/>
    </row>
    <row r="544" spans="1:21" s="25" customFormat="1" ht="24.95" customHeight="1">
      <c r="A544" s="128" t="s">
        <v>1599</v>
      </c>
      <c r="B544" s="109" t="s">
        <v>384</v>
      </c>
      <c r="C544" s="92">
        <v>1955</v>
      </c>
      <c r="D544" s="92" t="s">
        <v>21</v>
      </c>
      <c r="E544" s="92" t="s">
        <v>20</v>
      </c>
      <c r="F544" s="100">
        <v>2</v>
      </c>
      <c r="G544" s="100">
        <v>2</v>
      </c>
      <c r="H544" s="114">
        <v>634.6</v>
      </c>
      <c r="I544" s="114">
        <v>0</v>
      </c>
      <c r="J544" s="114">
        <v>634.6</v>
      </c>
      <c r="K544" s="106">
        <f>SUM(L544:O544)</f>
        <v>5449604.25</v>
      </c>
      <c r="L544" s="108">
        <v>0</v>
      </c>
      <c r="M544" s="108">
        <v>0</v>
      </c>
      <c r="N544" s="108">
        <v>0</v>
      </c>
      <c r="O544" s="104">
        <v>5449604.25</v>
      </c>
      <c r="P544" s="114">
        <f>K544/H544</f>
        <v>8587.4633627481871</v>
      </c>
      <c r="Q544" s="106">
        <v>9673</v>
      </c>
      <c r="R544" s="98" t="s">
        <v>41</v>
      </c>
    </row>
    <row r="545" spans="1:21" s="25" customFormat="1" ht="24.95" customHeight="1">
      <c r="A545" s="147" t="s">
        <v>1600</v>
      </c>
      <c r="B545" s="145" t="s">
        <v>1016</v>
      </c>
      <c r="C545" s="149">
        <v>1951</v>
      </c>
      <c r="D545" s="149" t="s">
        <v>21</v>
      </c>
      <c r="E545" s="149" t="s">
        <v>92</v>
      </c>
      <c r="F545" s="151">
        <v>2</v>
      </c>
      <c r="G545" s="151">
        <v>2</v>
      </c>
      <c r="H545" s="153">
        <v>457.9</v>
      </c>
      <c r="I545" s="153">
        <v>0</v>
      </c>
      <c r="J545" s="153">
        <v>457.9</v>
      </c>
      <c r="K545" s="106">
        <f>SUM(L545:O545)</f>
        <v>300000</v>
      </c>
      <c r="L545" s="108">
        <v>0</v>
      </c>
      <c r="M545" s="108">
        <v>0</v>
      </c>
      <c r="N545" s="108">
        <v>0</v>
      </c>
      <c r="O545" s="104">
        <v>300000</v>
      </c>
      <c r="P545" s="114">
        <f>K545/H545</f>
        <v>655.16488316226253</v>
      </c>
      <c r="Q545" s="106">
        <v>9673</v>
      </c>
      <c r="R545" s="60" t="s">
        <v>42</v>
      </c>
    </row>
    <row r="546" spans="1:21" s="26" customFormat="1" ht="35.1" customHeight="1">
      <c r="A546" s="148"/>
      <c r="B546" s="146"/>
      <c r="C546" s="150"/>
      <c r="D546" s="150"/>
      <c r="E546" s="150"/>
      <c r="F546" s="152"/>
      <c r="G546" s="152"/>
      <c r="H546" s="154"/>
      <c r="I546" s="154"/>
      <c r="J546" s="154"/>
      <c r="K546" s="106">
        <f t="shared" si="90"/>
        <v>3480500</v>
      </c>
      <c r="L546" s="108">
        <v>0</v>
      </c>
      <c r="M546" s="108">
        <v>0</v>
      </c>
      <c r="N546" s="108">
        <v>0</v>
      </c>
      <c r="O546" s="104">
        <v>3480500</v>
      </c>
      <c r="P546" s="114">
        <f>K546/H545</f>
        <v>7601.0045861541821</v>
      </c>
      <c r="Q546" s="106">
        <v>9673</v>
      </c>
      <c r="R546" s="60" t="s">
        <v>43</v>
      </c>
      <c r="S546" s="25"/>
      <c r="T546" s="25"/>
      <c r="U546" s="25"/>
    </row>
    <row r="547" spans="1:21" s="26" customFormat="1" ht="44.25" customHeight="1">
      <c r="A547" s="128" t="s">
        <v>1601</v>
      </c>
      <c r="B547" s="109" t="s">
        <v>379</v>
      </c>
      <c r="C547" s="92">
        <v>1951</v>
      </c>
      <c r="D547" s="92" t="s">
        <v>21</v>
      </c>
      <c r="E547" s="92" t="s">
        <v>92</v>
      </c>
      <c r="F547" s="100">
        <v>2</v>
      </c>
      <c r="G547" s="100">
        <v>2</v>
      </c>
      <c r="H547" s="104">
        <v>492.6</v>
      </c>
      <c r="I547" s="104">
        <v>0</v>
      </c>
      <c r="J547" s="104">
        <v>492.6</v>
      </c>
      <c r="K547" s="106">
        <f t="shared" si="90"/>
        <v>57604.23</v>
      </c>
      <c r="L547" s="108">
        <v>0</v>
      </c>
      <c r="M547" s="108">
        <v>0</v>
      </c>
      <c r="N547" s="108">
        <v>0</v>
      </c>
      <c r="O547" s="104">
        <v>57604.23</v>
      </c>
      <c r="P547" s="114">
        <f t="shared" si="89"/>
        <v>116.93915956151035</v>
      </c>
      <c r="Q547" s="106">
        <v>9673</v>
      </c>
      <c r="R547" s="98" t="s">
        <v>41</v>
      </c>
      <c r="S547" s="25"/>
      <c r="T547" s="25"/>
      <c r="U547" s="25"/>
    </row>
    <row r="548" spans="1:21" s="26" customFormat="1" ht="43.5" customHeight="1">
      <c r="A548" s="128" t="s">
        <v>1602</v>
      </c>
      <c r="B548" s="109" t="s">
        <v>380</v>
      </c>
      <c r="C548" s="92">
        <v>1952</v>
      </c>
      <c r="D548" s="92" t="s">
        <v>21</v>
      </c>
      <c r="E548" s="92" t="s">
        <v>92</v>
      </c>
      <c r="F548" s="100">
        <v>2</v>
      </c>
      <c r="G548" s="100">
        <v>2</v>
      </c>
      <c r="H548" s="104">
        <v>485.2</v>
      </c>
      <c r="I548" s="104">
        <v>0</v>
      </c>
      <c r="J548" s="104">
        <v>485.2</v>
      </c>
      <c r="K548" s="106">
        <f t="shared" si="90"/>
        <v>57288.18</v>
      </c>
      <c r="L548" s="108">
        <v>0</v>
      </c>
      <c r="M548" s="108">
        <v>0</v>
      </c>
      <c r="N548" s="108">
        <v>0</v>
      </c>
      <c r="O548" s="104">
        <v>57288.18</v>
      </c>
      <c r="P548" s="114">
        <f t="shared" si="89"/>
        <v>118.07126957955482</v>
      </c>
      <c r="Q548" s="106">
        <v>9673</v>
      </c>
      <c r="R548" s="98" t="s">
        <v>41</v>
      </c>
      <c r="S548" s="25"/>
      <c r="T548" s="25"/>
      <c r="U548" s="25"/>
    </row>
    <row r="549" spans="1:21" s="26" customFormat="1" ht="24.95" customHeight="1">
      <c r="A549" s="147" t="s">
        <v>1603</v>
      </c>
      <c r="B549" s="217" t="s">
        <v>381</v>
      </c>
      <c r="C549" s="149">
        <v>1958</v>
      </c>
      <c r="D549" s="149" t="s">
        <v>21</v>
      </c>
      <c r="E549" s="149" t="s">
        <v>20</v>
      </c>
      <c r="F549" s="151">
        <v>2</v>
      </c>
      <c r="G549" s="151">
        <v>1</v>
      </c>
      <c r="H549" s="153">
        <v>529.75</v>
      </c>
      <c r="I549" s="153">
        <v>0</v>
      </c>
      <c r="J549" s="153">
        <v>529.75</v>
      </c>
      <c r="K549" s="106">
        <f>SUM(L549:O549)</f>
        <v>300000</v>
      </c>
      <c r="L549" s="108">
        <v>0</v>
      </c>
      <c r="M549" s="108">
        <v>0</v>
      </c>
      <c r="N549" s="108">
        <v>0</v>
      </c>
      <c r="O549" s="104">
        <v>300000</v>
      </c>
      <c r="P549" s="114">
        <f>K549/H549</f>
        <v>566.30486078338834</v>
      </c>
      <c r="Q549" s="106">
        <v>9673</v>
      </c>
      <c r="R549" s="103" t="s">
        <v>42</v>
      </c>
      <c r="S549" s="25"/>
      <c r="T549" s="25"/>
      <c r="U549" s="25"/>
    </row>
    <row r="550" spans="1:21" s="26" customFormat="1" ht="24.95" customHeight="1">
      <c r="A550" s="148"/>
      <c r="B550" s="218"/>
      <c r="C550" s="150"/>
      <c r="D550" s="150"/>
      <c r="E550" s="150"/>
      <c r="F550" s="152"/>
      <c r="G550" s="152"/>
      <c r="H550" s="154"/>
      <c r="I550" s="154"/>
      <c r="J550" s="154"/>
      <c r="K550" s="106">
        <f t="shared" si="90"/>
        <v>2612500</v>
      </c>
      <c r="L550" s="108">
        <v>0</v>
      </c>
      <c r="M550" s="108">
        <v>0</v>
      </c>
      <c r="N550" s="108">
        <v>0</v>
      </c>
      <c r="O550" s="104">
        <v>2612500</v>
      </c>
      <c r="P550" s="114">
        <f>K550/H549</f>
        <v>4931.5714959886736</v>
      </c>
      <c r="Q550" s="106">
        <v>9673</v>
      </c>
      <c r="R550" s="103" t="s">
        <v>43</v>
      </c>
      <c r="S550" s="25"/>
      <c r="T550" s="25"/>
      <c r="U550" s="25"/>
    </row>
    <row r="551" spans="1:21" s="26" customFormat="1" ht="24.95" customHeight="1">
      <c r="A551" s="128" t="s">
        <v>1604</v>
      </c>
      <c r="B551" s="109" t="s">
        <v>382</v>
      </c>
      <c r="C551" s="92">
        <v>1960</v>
      </c>
      <c r="D551" s="92" t="s">
        <v>21</v>
      </c>
      <c r="E551" s="92" t="s">
        <v>20</v>
      </c>
      <c r="F551" s="100">
        <v>2</v>
      </c>
      <c r="G551" s="100">
        <v>1</v>
      </c>
      <c r="H551" s="104">
        <v>280.7</v>
      </c>
      <c r="I551" s="104">
        <v>0</v>
      </c>
      <c r="J551" s="104">
        <v>280.7</v>
      </c>
      <c r="K551" s="106">
        <f t="shared" si="90"/>
        <v>2335000</v>
      </c>
      <c r="L551" s="108">
        <v>0</v>
      </c>
      <c r="M551" s="108">
        <v>0</v>
      </c>
      <c r="N551" s="108">
        <v>0</v>
      </c>
      <c r="O551" s="104">
        <v>2335000</v>
      </c>
      <c r="P551" s="114">
        <f>K551/H551</f>
        <v>8318.4894905593155</v>
      </c>
      <c r="Q551" s="106">
        <v>9673</v>
      </c>
      <c r="R551" s="60" t="s">
        <v>43</v>
      </c>
      <c r="S551" s="25"/>
      <c r="T551" s="25"/>
      <c r="U551" s="25"/>
    </row>
    <row r="552" spans="1:21" s="26" customFormat="1" ht="50.25" customHeight="1">
      <c r="A552" s="128" t="s">
        <v>1605</v>
      </c>
      <c r="B552" s="109" t="s">
        <v>383</v>
      </c>
      <c r="C552" s="92">
        <v>1956</v>
      </c>
      <c r="D552" s="92" t="s">
        <v>21</v>
      </c>
      <c r="E552" s="92" t="s">
        <v>92</v>
      </c>
      <c r="F552" s="100">
        <v>2</v>
      </c>
      <c r="G552" s="100">
        <v>2</v>
      </c>
      <c r="H552" s="104">
        <v>410.3</v>
      </c>
      <c r="I552" s="104">
        <v>0</v>
      </c>
      <c r="J552" s="104">
        <v>410.3</v>
      </c>
      <c r="K552" s="106">
        <f t="shared" si="90"/>
        <v>47015.32</v>
      </c>
      <c r="L552" s="108">
        <v>0</v>
      </c>
      <c r="M552" s="108">
        <v>0</v>
      </c>
      <c r="N552" s="108">
        <v>0</v>
      </c>
      <c r="O552" s="104">
        <v>47015.32</v>
      </c>
      <c r="P552" s="114">
        <f t="shared" si="89"/>
        <v>114.58766756032171</v>
      </c>
      <c r="Q552" s="106">
        <v>9673</v>
      </c>
      <c r="R552" s="98" t="s">
        <v>41</v>
      </c>
      <c r="S552" s="25"/>
      <c r="T552" s="25"/>
      <c r="U552" s="25"/>
    </row>
    <row r="553" spans="1:21" s="21" customFormat="1" ht="49.5" customHeight="1">
      <c r="A553" s="128" t="s">
        <v>1606</v>
      </c>
      <c r="B553" s="99" t="s">
        <v>1207</v>
      </c>
      <c r="C553" s="92">
        <v>1959</v>
      </c>
      <c r="D553" s="92" t="s">
        <v>21</v>
      </c>
      <c r="E553" s="92" t="s">
        <v>20</v>
      </c>
      <c r="F553" s="100">
        <v>5</v>
      </c>
      <c r="G553" s="100">
        <v>4</v>
      </c>
      <c r="H553" s="104">
        <v>2587.87</v>
      </c>
      <c r="I553" s="104">
        <v>50.5</v>
      </c>
      <c r="J553" s="104">
        <v>2537.37</v>
      </c>
      <c r="K553" s="106">
        <f t="shared" si="90"/>
        <v>4746500</v>
      </c>
      <c r="L553" s="108">
        <v>0</v>
      </c>
      <c r="M553" s="108">
        <v>0</v>
      </c>
      <c r="N553" s="108">
        <v>0</v>
      </c>
      <c r="O553" s="104">
        <v>4746500</v>
      </c>
      <c r="P553" s="114">
        <f t="shared" si="89"/>
        <v>1834.133862983844</v>
      </c>
      <c r="Q553" s="106">
        <v>9673</v>
      </c>
      <c r="R553" s="98" t="s">
        <v>42</v>
      </c>
    </row>
    <row r="554" spans="1:21" s="21" customFormat="1" ht="24.95" customHeight="1">
      <c r="A554" s="128" t="s">
        <v>1607</v>
      </c>
      <c r="B554" s="99" t="s">
        <v>385</v>
      </c>
      <c r="C554" s="92">
        <v>1960</v>
      </c>
      <c r="D554" s="92" t="s">
        <v>21</v>
      </c>
      <c r="E554" s="92" t="s">
        <v>20</v>
      </c>
      <c r="F554" s="100">
        <v>2</v>
      </c>
      <c r="G554" s="100">
        <v>1</v>
      </c>
      <c r="H554" s="104">
        <v>613.20000000000005</v>
      </c>
      <c r="I554" s="104">
        <v>0</v>
      </c>
      <c r="J554" s="104">
        <v>613.20000000000005</v>
      </c>
      <c r="K554" s="106">
        <f t="shared" si="90"/>
        <v>3070650</v>
      </c>
      <c r="L554" s="108">
        <v>0</v>
      </c>
      <c r="M554" s="108">
        <v>0</v>
      </c>
      <c r="N554" s="108">
        <v>0</v>
      </c>
      <c r="O554" s="104">
        <v>3070650</v>
      </c>
      <c r="P554" s="114">
        <f t="shared" si="89"/>
        <v>5007.5831702544028</v>
      </c>
      <c r="Q554" s="106">
        <v>9673</v>
      </c>
      <c r="R554" s="60" t="s">
        <v>43</v>
      </c>
    </row>
    <row r="555" spans="1:21" s="21" customFormat="1" ht="24.95" customHeight="1">
      <c r="A555" s="128" t="s">
        <v>1608</v>
      </c>
      <c r="B555" s="99" t="s">
        <v>386</v>
      </c>
      <c r="C555" s="92">
        <v>1961</v>
      </c>
      <c r="D555" s="92" t="s">
        <v>21</v>
      </c>
      <c r="E555" s="92" t="s">
        <v>20</v>
      </c>
      <c r="F555" s="100">
        <v>2</v>
      </c>
      <c r="G555" s="100">
        <v>2</v>
      </c>
      <c r="H555" s="104">
        <v>284.2</v>
      </c>
      <c r="I555" s="104">
        <v>0</v>
      </c>
      <c r="J555" s="104">
        <v>284.2</v>
      </c>
      <c r="K555" s="106">
        <f t="shared" si="90"/>
        <v>1447600</v>
      </c>
      <c r="L555" s="108">
        <v>0</v>
      </c>
      <c r="M555" s="108">
        <v>0</v>
      </c>
      <c r="N555" s="108">
        <v>0</v>
      </c>
      <c r="O555" s="104">
        <v>1447600</v>
      </c>
      <c r="P555" s="114">
        <f>K555/H555</f>
        <v>5093.5960591133007</v>
      </c>
      <c r="Q555" s="106">
        <v>9673</v>
      </c>
      <c r="R555" s="60" t="s">
        <v>43</v>
      </c>
    </row>
    <row r="556" spans="1:21" s="21" customFormat="1" ht="24.95" customHeight="1">
      <c r="A556" s="128" t="s">
        <v>1609</v>
      </c>
      <c r="B556" s="99" t="s">
        <v>387</v>
      </c>
      <c r="C556" s="92">
        <v>1960</v>
      </c>
      <c r="D556" s="92" t="s">
        <v>21</v>
      </c>
      <c r="E556" s="92" t="s">
        <v>20</v>
      </c>
      <c r="F556" s="92">
        <v>2</v>
      </c>
      <c r="G556" s="92">
        <v>1</v>
      </c>
      <c r="H556" s="104">
        <v>299.2</v>
      </c>
      <c r="I556" s="104">
        <v>21.6</v>
      </c>
      <c r="J556" s="104">
        <v>277.60000000000002</v>
      </c>
      <c r="K556" s="106">
        <f t="shared" si="90"/>
        <v>1958000</v>
      </c>
      <c r="L556" s="108">
        <v>0</v>
      </c>
      <c r="M556" s="108">
        <v>0</v>
      </c>
      <c r="N556" s="108">
        <v>0</v>
      </c>
      <c r="O556" s="94">
        <v>1958000</v>
      </c>
      <c r="P556" s="114">
        <f t="shared" si="89"/>
        <v>6544.1176470588234</v>
      </c>
      <c r="Q556" s="106">
        <v>9673</v>
      </c>
      <c r="R556" s="60" t="s">
        <v>43</v>
      </c>
    </row>
    <row r="557" spans="1:21" s="21" customFormat="1" ht="24.95" customHeight="1">
      <c r="A557" s="128" t="s">
        <v>1610</v>
      </c>
      <c r="B557" s="99" t="s">
        <v>388</v>
      </c>
      <c r="C557" s="107">
        <v>1961</v>
      </c>
      <c r="D557" s="92" t="s">
        <v>21</v>
      </c>
      <c r="E557" s="92" t="s">
        <v>20</v>
      </c>
      <c r="F557" s="111">
        <v>2</v>
      </c>
      <c r="G557" s="111">
        <v>1</v>
      </c>
      <c r="H557" s="114">
        <v>282</v>
      </c>
      <c r="I557" s="114">
        <v>87.03</v>
      </c>
      <c r="J557" s="114">
        <v>194.97</v>
      </c>
      <c r="K557" s="106">
        <f t="shared" si="90"/>
        <v>1837000</v>
      </c>
      <c r="L557" s="108">
        <v>0</v>
      </c>
      <c r="M557" s="108">
        <v>0</v>
      </c>
      <c r="N557" s="108">
        <v>0</v>
      </c>
      <c r="O557" s="114">
        <v>1837000</v>
      </c>
      <c r="P557" s="114">
        <f t="shared" si="89"/>
        <v>6514.1843971631206</v>
      </c>
      <c r="Q557" s="106">
        <v>9673</v>
      </c>
      <c r="R557" s="103" t="s">
        <v>43</v>
      </c>
    </row>
    <row r="558" spans="1:21" s="21" customFormat="1" ht="47.25" customHeight="1">
      <c r="A558" s="128" t="s">
        <v>1611</v>
      </c>
      <c r="B558" s="99" t="s">
        <v>391</v>
      </c>
      <c r="C558" s="107">
        <v>1949</v>
      </c>
      <c r="D558" s="92" t="s">
        <v>21</v>
      </c>
      <c r="E558" s="92" t="s">
        <v>92</v>
      </c>
      <c r="F558" s="111">
        <v>2</v>
      </c>
      <c r="G558" s="111">
        <v>2</v>
      </c>
      <c r="H558" s="114">
        <v>368.97</v>
      </c>
      <c r="I558" s="114">
        <v>0</v>
      </c>
      <c r="J558" s="114">
        <v>368.97</v>
      </c>
      <c r="K558" s="106">
        <f t="shared" ref="K558:K560" si="91">SUM(L558:O558)</f>
        <v>43169.63</v>
      </c>
      <c r="L558" s="108">
        <v>0</v>
      </c>
      <c r="M558" s="108">
        <v>0</v>
      </c>
      <c r="N558" s="108">
        <v>0</v>
      </c>
      <c r="O558" s="104">
        <v>43169.63</v>
      </c>
      <c r="P558" s="114">
        <f>K558/H558</f>
        <v>117.00037943464237</v>
      </c>
      <c r="Q558" s="106">
        <v>9673</v>
      </c>
      <c r="R558" s="98" t="s">
        <v>41</v>
      </c>
    </row>
    <row r="559" spans="1:21" s="21" customFormat="1" ht="47.25" customHeight="1">
      <c r="A559" s="128" t="s">
        <v>1612</v>
      </c>
      <c r="B559" s="99" t="s">
        <v>392</v>
      </c>
      <c r="C559" s="92">
        <v>1949</v>
      </c>
      <c r="D559" s="92" t="s">
        <v>21</v>
      </c>
      <c r="E559" s="92" t="s">
        <v>92</v>
      </c>
      <c r="F559" s="100">
        <v>2</v>
      </c>
      <c r="G559" s="100">
        <v>2</v>
      </c>
      <c r="H559" s="114">
        <v>374.07</v>
      </c>
      <c r="I559" s="114">
        <v>0</v>
      </c>
      <c r="J559" s="114">
        <v>374.07</v>
      </c>
      <c r="K559" s="106">
        <f>SUM(L559:O559)</f>
        <v>44381.3</v>
      </c>
      <c r="L559" s="108">
        <v>0</v>
      </c>
      <c r="M559" s="108">
        <v>0</v>
      </c>
      <c r="N559" s="108">
        <v>0</v>
      </c>
      <c r="O559" s="104">
        <v>44381.3</v>
      </c>
      <c r="P559" s="114">
        <f>K559/H559</f>
        <v>118.64437137434172</v>
      </c>
      <c r="Q559" s="106">
        <v>9673</v>
      </c>
      <c r="R559" s="98" t="s">
        <v>41</v>
      </c>
      <c r="S559" s="36"/>
      <c r="T559" s="36"/>
    </row>
    <row r="560" spans="1:21" s="21" customFormat="1" ht="39.75" customHeight="1">
      <c r="A560" s="128" t="s">
        <v>1613</v>
      </c>
      <c r="B560" s="99" t="s">
        <v>393</v>
      </c>
      <c r="C560" s="92">
        <v>1949</v>
      </c>
      <c r="D560" s="92" t="s">
        <v>21</v>
      </c>
      <c r="E560" s="92" t="s">
        <v>92</v>
      </c>
      <c r="F560" s="100">
        <v>2</v>
      </c>
      <c r="G560" s="100">
        <v>2</v>
      </c>
      <c r="H560" s="104">
        <v>383</v>
      </c>
      <c r="I560" s="104">
        <v>0</v>
      </c>
      <c r="J560" s="104">
        <v>383</v>
      </c>
      <c r="K560" s="106">
        <f t="shared" si="91"/>
        <v>42168.68</v>
      </c>
      <c r="L560" s="108">
        <v>0</v>
      </c>
      <c r="M560" s="108">
        <v>0</v>
      </c>
      <c r="N560" s="108">
        <v>0</v>
      </c>
      <c r="O560" s="104">
        <v>42168.68</v>
      </c>
      <c r="P560" s="114">
        <f>K560/H560</f>
        <v>110.10099216710182</v>
      </c>
      <c r="Q560" s="106">
        <v>9673</v>
      </c>
      <c r="R560" s="98" t="s">
        <v>41</v>
      </c>
    </row>
    <row r="561" spans="1:20" s="21" customFormat="1" ht="24.95" customHeight="1">
      <c r="A561" s="128" t="s">
        <v>1614</v>
      </c>
      <c r="B561" s="99" t="s">
        <v>389</v>
      </c>
      <c r="C561" s="92">
        <v>1949</v>
      </c>
      <c r="D561" s="92" t="s">
        <v>21</v>
      </c>
      <c r="E561" s="92" t="s">
        <v>231</v>
      </c>
      <c r="F561" s="100">
        <v>2</v>
      </c>
      <c r="G561" s="100">
        <v>2</v>
      </c>
      <c r="H561" s="114">
        <v>372.51</v>
      </c>
      <c r="I561" s="114">
        <v>0</v>
      </c>
      <c r="J561" s="114">
        <v>372.51</v>
      </c>
      <c r="K561" s="106">
        <f t="shared" si="90"/>
        <v>44381.3</v>
      </c>
      <c r="L561" s="108">
        <v>0</v>
      </c>
      <c r="M561" s="108">
        <v>0</v>
      </c>
      <c r="N561" s="108">
        <v>0</v>
      </c>
      <c r="O561" s="104">
        <v>44381.3</v>
      </c>
      <c r="P561" s="114">
        <f t="shared" si="89"/>
        <v>119.14123110788974</v>
      </c>
      <c r="Q561" s="106">
        <v>9673</v>
      </c>
      <c r="R561" s="98" t="s">
        <v>41</v>
      </c>
      <c r="S561" s="36"/>
      <c r="T561" s="36"/>
    </row>
    <row r="562" spans="1:20" s="21" customFormat="1" ht="24.95" customHeight="1">
      <c r="A562" s="147" t="s">
        <v>1615</v>
      </c>
      <c r="B562" s="145" t="s">
        <v>390</v>
      </c>
      <c r="C562" s="149">
        <v>1959</v>
      </c>
      <c r="D562" s="149" t="s">
        <v>21</v>
      </c>
      <c r="E562" s="149" t="s">
        <v>20</v>
      </c>
      <c r="F562" s="151">
        <v>2</v>
      </c>
      <c r="G562" s="151">
        <v>2</v>
      </c>
      <c r="H562" s="155">
        <v>547.97</v>
      </c>
      <c r="I562" s="155">
        <v>0</v>
      </c>
      <c r="J562" s="155">
        <v>547.97</v>
      </c>
      <c r="K562" s="106">
        <f>SUM(L562:O562)</f>
        <v>300000</v>
      </c>
      <c r="L562" s="108">
        <v>0</v>
      </c>
      <c r="M562" s="108">
        <v>0</v>
      </c>
      <c r="N562" s="108">
        <v>0</v>
      </c>
      <c r="O562" s="104">
        <v>300000</v>
      </c>
      <c r="P562" s="114">
        <f>K562/H562</f>
        <v>547.47522674598974</v>
      </c>
      <c r="Q562" s="106">
        <v>9673</v>
      </c>
      <c r="R562" s="98" t="s">
        <v>42</v>
      </c>
      <c r="S562" s="36"/>
      <c r="T562" s="36"/>
    </row>
    <row r="563" spans="1:20" s="21" customFormat="1" ht="24.95" customHeight="1">
      <c r="A563" s="148"/>
      <c r="B563" s="146"/>
      <c r="C563" s="150"/>
      <c r="D563" s="150"/>
      <c r="E563" s="150"/>
      <c r="F563" s="152"/>
      <c r="G563" s="152"/>
      <c r="H563" s="156"/>
      <c r="I563" s="156"/>
      <c r="J563" s="156"/>
      <c r="K563" s="106">
        <f t="shared" si="90"/>
        <v>2706550</v>
      </c>
      <c r="L563" s="108">
        <v>0</v>
      </c>
      <c r="M563" s="108">
        <v>0</v>
      </c>
      <c r="N563" s="108">
        <v>0</v>
      </c>
      <c r="O563" s="104">
        <v>2706550</v>
      </c>
      <c r="P563" s="114">
        <f>K563/H562</f>
        <v>4939.2302498311947</v>
      </c>
      <c r="Q563" s="106">
        <v>9673</v>
      </c>
      <c r="R563" s="98" t="s">
        <v>43</v>
      </c>
    </row>
    <row r="564" spans="1:20" s="21" customFormat="1" ht="24.95" customHeight="1">
      <c r="A564" s="128" t="s">
        <v>1616</v>
      </c>
      <c r="B564" s="99" t="s">
        <v>394</v>
      </c>
      <c r="C564" s="92">
        <v>1974</v>
      </c>
      <c r="D564" s="92" t="s">
        <v>21</v>
      </c>
      <c r="E564" s="92" t="s">
        <v>20</v>
      </c>
      <c r="F564" s="100">
        <v>5</v>
      </c>
      <c r="G564" s="100">
        <v>1</v>
      </c>
      <c r="H564" s="104">
        <v>5060</v>
      </c>
      <c r="I564" s="104">
        <v>0</v>
      </c>
      <c r="J564" s="104">
        <v>2782.2</v>
      </c>
      <c r="K564" s="106">
        <f t="shared" si="90"/>
        <v>24442991.600000001</v>
      </c>
      <c r="L564" s="108">
        <v>0</v>
      </c>
      <c r="M564" s="108">
        <v>0</v>
      </c>
      <c r="N564" s="108">
        <v>0</v>
      </c>
      <c r="O564" s="104">
        <v>24442991.600000001</v>
      </c>
      <c r="P564" s="114">
        <f t="shared" si="89"/>
        <v>4830.6307509881426</v>
      </c>
      <c r="Q564" s="106">
        <v>9673</v>
      </c>
      <c r="R564" s="103" t="s">
        <v>41</v>
      </c>
      <c r="S564" s="36"/>
      <c r="T564" s="36"/>
    </row>
    <row r="565" spans="1:20" s="21" customFormat="1" ht="24.95" customHeight="1">
      <c r="A565" s="147" t="s">
        <v>1617</v>
      </c>
      <c r="B565" s="145" t="s">
        <v>395</v>
      </c>
      <c r="C565" s="172" t="s">
        <v>860</v>
      </c>
      <c r="D565" s="149" t="s">
        <v>21</v>
      </c>
      <c r="E565" s="149" t="s">
        <v>20</v>
      </c>
      <c r="F565" s="172" t="s">
        <v>260</v>
      </c>
      <c r="G565" s="172" t="s">
        <v>861</v>
      </c>
      <c r="H565" s="153">
        <v>270.95</v>
      </c>
      <c r="I565" s="153">
        <v>0</v>
      </c>
      <c r="J565" s="153">
        <v>270.95</v>
      </c>
      <c r="K565" s="106">
        <f>SUM(L565:O565)</f>
        <v>300000</v>
      </c>
      <c r="L565" s="108">
        <v>0</v>
      </c>
      <c r="M565" s="108">
        <v>0</v>
      </c>
      <c r="N565" s="108">
        <v>0</v>
      </c>
      <c r="O565" s="104">
        <v>300000</v>
      </c>
      <c r="P565" s="114">
        <f>K565/H565</f>
        <v>1107.2153533862336</v>
      </c>
      <c r="Q565" s="106">
        <v>9673</v>
      </c>
      <c r="R565" s="103" t="s">
        <v>42</v>
      </c>
      <c r="S565" s="36"/>
      <c r="T565" s="36"/>
    </row>
    <row r="566" spans="1:20" s="21" customFormat="1" ht="24.95" customHeight="1">
      <c r="A566" s="148"/>
      <c r="B566" s="146"/>
      <c r="C566" s="173"/>
      <c r="D566" s="150"/>
      <c r="E566" s="150"/>
      <c r="F566" s="173"/>
      <c r="G566" s="173"/>
      <c r="H566" s="154"/>
      <c r="I566" s="154"/>
      <c r="J566" s="154"/>
      <c r="K566" s="106">
        <f t="shared" si="90"/>
        <v>1270500</v>
      </c>
      <c r="L566" s="108">
        <v>0</v>
      </c>
      <c r="M566" s="108">
        <v>0</v>
      </c>
      <c r="N566" s="108">
        <v>0</v>
      </c>
      <c r="O566" s="94">
        <v>1270500</v>
      </c>
      <c r="P566" s="114">
        <f>K566/H565</f>
        <v>4689.0570215906992</v>
      </c>
      <c r="Q566" s="106">
        <v>9673</v>
      </c>
      <c r="R566" s="103" t="s">
        <v>43</v>
      </c>
    </row>
    <row r="567" spans="1:20" s="21" customFormat="1" ht="24.95" customHeight="1">
      <c r="A567" s="128" t="s">
        <v>1618</v>
      </c>
      <c r="B567" s="109" t="s">
        <v>396</v>
      </c>
      <c r="C567" s="92">
        <v>1961</v>
      </c>
      <c r="D567" s="92" t="s">
        <v>21</v>
      </c>
      <c r="E567" s="92" t="s">
        <v>20</v>
      </c>
      <c r="F567" s="100">
        <v>5</v>
      </c>
      <c r="G567" s="100">
        <v>4</v>
      </c>
      <c r="H567" s="104">
        <v>3696.7</v>
      </c>
      <c r="I567" s="104">
        <v>1154.5999999999999</v>
      </c>
      <c r="J567" s="104">
        <v>2542.1</v>
      </c>
      <c r="K567" s="106">
        <f t="shared" si="90"/>
        <v>4168866</v>
      </c>
      <c r="L567" s="108">
        <v>0</v>
      </c>
      <c r="M567" s="108">
        <v>0</v>
      </c>
      <c r="N567" s="108">
        <v>0</v>
      </c>
      <c r="O567" s="104">
        <v>4168866</v>
      </c>
      <c r="P567" s="114">
        <f t="shared" si="89"/>
        <v>1127.7263505288502</v>
      </c>
      <c r="Q567" s="106">
        <v>9673</v>
      </c>
      <c r="R567" s="103" t="s">
        <v>43</v>
      </c>
    </row>
    <row r="568" spans="1:20" s="21" customFormat="1" ht="24.95" customHeight="1">
      <c r="A568" s="128" t="s">
        <v>1619</v>
      </c>
      <c r="B568" s="109" t="s">
        <v>397</v>
      </c>
      <c r="C568" s="92">
        <v>1972</v>
      </c>
      <c r="D568" s="92" t="s">
        <v>21</v>
      </c>
      <c r="E568" s="92" t="s">
        <v>20</v>
      </c>
      <c r="F568" s="100">
        <v>5</v>
      </c>
      <c r="G568" s="100">
        <v>6</v>
      </c>
      <c r="H568" s="104">
        <v>4546.43</v>
      </c>
      <c r="I568" s="104">
        <v>0</v>
      </c>
      <c r="J568" s="104">
        <v>4546.43</v>
      </c>
      <c r="K568" s="106">
        <f t="shared" si="90"/>
        <v>26493260.5</v>
      </c>
      <c r="L568" s="108">
        <v>0</v>
      </c>
      <c r="M568" s="108">
        <v>0</v>
      </c>
      <c r="N568" s="108">
        <v>0</v>
      </c>
      <c r="O568" s="104">
        <v>26493260.5</v>
      </c>
      <c r="P568" s="114">
        <f t="shared" si="89"/>
        <v>5827.2667785493231</v>
      </c>
      <c r="Q568" s="106">
        <v>9673</v>
      </c>
      <c r="R568" s="103" t="s">
        <v>43</v>
      </c>
      <c r="S568" s="36"/>
      <c r="T568" s="36"/>
    </row>
    <row r="569" spans="1:20" s="33" customFormat="1" ht="24.95" customHeight="1">
      <c r="A569" s="128" t="s">
        <v>1620</v>
      </c>
      <c r="B569" s="72" t="s">
        <v>1093</v>
      </c>
      <c r="C569" s="107">
        <v>1917</v>
      </c>
      <c r="D569" s="107" t="s">
        <v>21</v>
      </c>
      <c r="E569" s="107" t="s">
        <v>20</v>
      </c>
      <c r="F569" s="111">
        <v>2</v>
      </c>
      <c r="G569" s="111">
        <v>8</v>
      </c>
      <c r="H569" s="120">
        <v>787.47</v>
      </c>
      <c r="I569" s="120">
        <v>699.5</v>
      </c>
      <c r="J569" s="120">
        <v>272.89999999999998</v>
      </c>
      <c r="K569" s="114">
        <f>SUM(L569:O569)</f>
        <v>1845974.65</v>
      </c>
      <c r="L569" s="114">
        <v>0</v>
      </c>
      <c r="M569" s="114">
        <v>0</v>
      </c>
      <c r="N569" s="114">
        <v>0</v>
      </c>
      <c r="O569" s="104">
        <v>1845974.65</v>
      </c>
      <c r="P569" s="114">
        <f>K569/H569</f>
        <v>2344.184095902066</v>
      </c>
      <c r="Q569" s="114">
        <v>9673</v>
      </c>
      <c r="R569" s="98" t="s">
        <v>41</v>
      </c>
    </row>
    <row r="570" spans="1:20" s="33" customFormat="1" ht="24.95" customHeight="1">
      <c r="A570" s="166" t="s">
        <v>1621</v>
      </c>
      <c r="B570" s="190" t="s">
        <v>398</v>
      </c>
      <c r="C570" s="158">
        <v>1956</v>
      </c>
      <c r="D570" s="158" t="s">
        <v>21</v>
      </c>
      <c r="E570" s="158" t="s">
        <v>20</v>
      </c>
      <c r="F570" s="189">
        <v>2</v>
      </c>
      <c r="G570" s="189">
        <v>2</v>
      </c>
      <c r="H570" s="159">
        <v>384.9</v>
      </c>
      <c r="I570" s="159">
        <v>0</v>
      </c>
      <c r="J570" s="159">
        <v>384.9</v>
      </c>
      <c r="K570" s="114">
        <f>SUM(L570:O570)</f>
        <v>60640.68</v>
      </c>
      <c r="L570" s="114">
        <v>0</v>
      </c>
      <c r="M570" s="114">
        <v>0</v>
      </c>
      <c r="N570" s="114">
        <v>0</v>
      </c>
      <c r="O570" s="104">
        <v>60640.68</v>
      </c>
      <c r="P570" s="114">
        <f>K570/H570</f>
        <v>157.54918160561186</v>
      </c>
      <c r="Q570" s="114">
        <v>9673</v>
      </c>
      <c r="R570" s="98" t="s">
        <v>41</v>
      </c>
    </row>
    <row r="571" spans="1:20" s="21" customFormat="1" ht="24.95" customHeight="1">
      <c r="A571" s="166"/>
      <c r="B571" s="190"/>
      <c r="C571" s="158"/>
      <c r="D571" s="158"/>
      <c r="E571" s="158"/>
      <c r="F571" s="189"/>
      <c r="G571" s="189"/>
      <c r="H571" s="159"/>
      <c r="I571" s="159"/>
      <c r="J571" s="159"/>
      <c r="K571" s="106">
        <f t="shared" si="90"/>
        <v>2101000</v>
      </c>
      <c r="L571" s="108">
        <v>0</v>
      </c>
      <c r="M571" s="108">
        <v>0</v>
      </c>
      <c r="N571" s="108">
        <v>0</v>
      </c>
      <c r="O571" s="104">
        <v>2101000</v>
      </c>
      <c r="P571" s="114">
        <f>K571/H570</f>
        <v>5458.5606651078206</v>
      </c>
      <c r="Q571" s="106">
        <v>9673</v>
      </c>
      <c r="R571" s="98" t="s">
        <v>42</v>
      </c>
    </row>
    <row r="572" spans="1:20" s="21" customFormat="1" ht="24.95" customHeight="1">
      <c r="A572" s="128" t="s">
        <v>1622</v>
      </c>
      <c r="B572" s="99" t="s">
        <v>399</v>
      </c>
      <c r="C572" s="92">
        <v>1955</v>
      </c>
      <c r="D572" s="92" t="s">
        <v>21</v>
      </c>
      <c r="E572" s="92" t="s">
        <v>20</v>
      </c>
      <c r="F572" s="100">
        <v>5</v>
      </c>
      <c r="G572" s="100">
        <v>7</v>
      </c>
      <c r="H572" s="104">
        <v>12742.5</v>
      </c>
      <c r="I572" s="104">
        <v>0</v>
      </c>
      <c r="J572" s="104">
        <v>8537.3700000000008</v>
      </c>
      <c r="K572" s="106">
        <f t="shared" si="90"/>
        <v>21399145.73</v>
      </c>
      <c r="L572" s="108">
        <v>0</v>
      </c>
      <c r="M572" s="108">
        <v>0</v>
      </c>
      <c r="N572" s="108">
        <v>0</v>
      </c>
      <c r="O572" s="104">
        <v>21399145.73</v>
      </c>
      <c r="P572" s="114">
        <f t="shared" si="89"/>
        <v>1679.3522252305279</v>
      </c>
      <c r="Q572" s="106">
        <v>9673</v>
      </c>
      <c r="R572" s="98" t="s">
        <v>41</v>
      </c>
    </row>
    <row r="573" spans="1:20" s="21" customFormat="1" ht="24.95" customHeight="1">
      <c r="A573" s="128" t="s">
        <v>1623</v>
      </c>
      <c r="B573" s="99" t="s">
        <v>403</v>
      </c>
      <c r="C573" s="92">
        <v>1960</v>
      </c>
      <c r="D573" s="92" t="s">
        <v>21</v>
      </c>
      <c r="E573" s="92" t="s">
        <v>20</v>
      </c>
      <c r="F573" s="100">
        <v>2</v>
      </c>
      <c r="G573" s="100">
        <v>1</v>
      </c>
      <c r="H573" s="104">
        <v>278.22000000000003</v>
      </c>
      <c r="I573" s="104">
        <v>0</v>
      </c>
      <c r="J573" s="104">
        <v>278.22000000000003</v>
      </c>
      <c r="K573" s="106">
        <f t="shared" si="90"/>
        <v>1595000</v>
      </c>
      <c r="L573" s="108">
        <v>0</v>
      </c>
      <c r="M573" s="108">
        <v>0</v>
      </c>
      <c r="N573" s="108">
        <v>0</v>
      </c>
      <c r="O573" s="104">
        <v>1595000</v>
      </c>
      <c r="P573" s="114">
        <f t="shared" si="89"/>
        <v>5732.873265760908</v>
      </c>
      <c r="Q573" s="106">
        <v>9673</v>
      </c>
      <c r="R573" s="60" t="s">
        <v>43</v>
      </c>
    </row>
    <row r="574" spans="1:20" s="21" customFormat="1" ht="24.95" customHeight="1">
      <c r="A574" s="128" t="s">
        <v>1624</v>
      </c>
      <c r="B574" s="99" t="s">
        <v>404</v>
      </c>
      <c r="C574" s="92">
        <v>1960</v>
      </c>
      <c r="D574" s="92" t="s">
        <v>21</v>
      </c>
      <c r="E574" s="92" t="s">
        <v>20</v>
      </c>
      <c r="F574" s="100">
        <v>2</v>
      </c>
      <c r="G574" s="100">
        <v>1</v>
      </c>
      <c r="H574" s="104">
        <v>280.31</v>
      </c>
      <c r="I574" s="104">
        <v>0</v>
      </c>
      <c r="J574" s="104">
        <v>280.31</v>
      </c>
      <c r="K574" s="106">
        <f t="shared" si="90"/>
        <v>1611500</v>
      </c>
      <c r="L574" s="108">
        <v>0</v>
      </c>
      <c r="M574" s="108">
        <v>0</v>
      </c>
      <c r="N574" s="108">
        <v>0</v>
      </c>
      <c r="O574" s="104">
        <v>1611500</v>
      </c>
      <c r="P574" s="114">
        <f t="shared" si="89"/>
        <v>5748.9921872212908</v>
      </c>
      <c r="Q574" s="106">
        <v>9673</v>
      </c>
      <c r="R574" s="60" t="s">
        <v>43</v>
      </c>
      <c r="S574" s="36"/>
      <c r="T574" s="36"/>
    </row>
    <row r="575" spans="1:20" s="21" customFormat="1" ht="24.95" customHeight="1">
      <c r="A575" s="128" t="s">
        <v>1625</v>
      </c>
      <c r="B575" s="99" t="s">
        <v>405</v>
      </c>
      <c r="C575" s="92">
        <v>1960</v>
      </c>
      <c r="D575" s="92" t="s">
        <v>21</v>
      </c>
      <c r="E575" s="92" t="s">
        <v>20</v>
      </c>
      <c r="F575" s="100">
        <v>2</v>
      </c>
      <c r="G575" s="100">
        <v>1</v>
      </c>
      <c r="H575" s="104">
        <v>284.93</v>
      </c>
      <c r="I575" s="104">
        <v>0</v>
      </c>
      <c r="J575" s="104">
        <v>284.93</v>
      </c>
      <c r="K575" s="106">
        <f t="shared" si="90"/>
        <v>1611500</v>
      </c>
      <c r="L575" s="108">
        <v>0</v>
      </c>
      <c r="M575" s="108">
        <v>0</v>
      </c>
      <c r="N575" s="108">
        <v>0</v>
      </c>
      <c r="O575" s="104">
        <v>1611500</v>
      </c>
      <c r="P575" s="114">
        <f t="shared" si="89"/>
        <v>5655.775102656793</v>
      </c>
      <c r="Q575" s="106">
        <v>9673</v>
      </c>
      <c r="R575" s="60" t="s">
        <v>43</v>
      </c>
    </row>
    <row r="576" spans="1:20" s="21" customFormat="1" ht="24.95" customHeight="1">
      <c r="A576" s="128" t="s">
        <v>1626</v>
      </c>
      <c r="B576" s="99" t="s">
        <v>406</v>
      </c>
      <c r="C576" s="98" t="s">
        <v>259</v>
      </c>
      <c r="D576" s="92" t="s">
        <v>21</v>
      </c>
      <c r="E576" s="92" t="s">
        <v>20</v>
      </c>
      <c r="F576" s="98" t="s">
        <v>260</v>
      </c>
      <c r="G576" s="98" t="s">
        <v>861</v>
      </c>
      <c r="H576" s="104">
        <v>284.13</v>
      </c>
      <c r="I576" s="104">
        <v>0</v>
      </c>
      <c r="J576" s="104">
        <v>284.13</v>
      </c>
      <c r="K576" s="106">
        <f t="shared" si="90"/>
        <v>1617000</v>
      </c>
      <c r="L576" s="108">
        <v>0</v>
      </c>
      <c r="M576" s="108">
        <v>0</v>
      </c>
      <c r="N576" s="108">
        <v>0</v>
      </c>
      <c r="O576" s="94">
        <v>1617000</v>
      </c>
      <c r="P576" s="114">
        <f t="shared" si="89"/>
        <v>5691.0569105691056</v>
      </c>
      <c r="Q576" s="106">
        <v>9673</v>
      </c>
      <c r="R576" s="60" t="s">
        <v>43</v>
      </c>
    </row>
    <row r="577" spans="1:20" s="21" customFormat="1" ht="24.95" customHeight="1">
      <c r="A577" s="128" t="s">
        <v>1627</v>
      </c>
      <c r="B577" s="99" t="s">
        <v>407</v>
      </c>
      <c r="C577" s="92">
        <v>1960</v>
      </c>
      <c r="D577" s="92" t="s">
        <v>21</v>
      </c>
      <c r="E577" s="92" t="s">
        <v>20</v>
      </c>
      <c r="F577" s="100">
        <v>2</v>
      </c>
      <c r="G577" s="100">
        <v>1</v>
      </c>
      <c r="H577" s="104">
        <v>284.27</v>
      </c>
      <c r="I577" s="104">
        <v>0</v>
      </c>
      <c r="J577" s="104">
        <v>284.27</v>
      </c>
      <c r="K577" s="106">
        <f t="shared" si="90"/>
        <v>1600500</v>
      </c>
      <c r="L577" s="108">
        <v>0</v>
      </c>
      <c r="M577" s="108">
        <v>0</v>
      </c>
      <c r="N577" s="108">
        <v>0</v>
      </c>
      <c r="O577" s="104">
        <v>1600500</v>
      </c>
      <c r="P577" s="114">
        <f t="shared" si="89"/>
        <v>5630.2107151651599</v>
      </c>
      <c r="Q577" s="106">
        <v>9673</v>
      </c>
      <c r="R577" s="60" t="s">
        <v>43</v>
      </c>
    </row>
    <row r="578" spans="1:20" s="21" customFormat="1" ht="24.95" customHeight="1">
      <c r="A578" s="128" t="s">
        <v>1628</v>
      </c>
      <c r="B578" s="99" t="s">
        <v>408</v>
      </c>
      <c r="C578" s="92">
        <v>1960</v>
      </c>
      <c r="D578" s="92" t="s">
        <v>21</v>
      </c>
      <c r="E578" s="92" t="s">
        <v>20</v>
      </c>
      <c r="F578" s="100">
        <v>2</v>
      </c>
      <c r="G578" s="100">
        <v>1</v>
      </c>
      <c r="H578" s="104">
        <v>282.14</v>
      </c>
      <c r="I578" s="104">
        <v>0</v>
      </c>
      <c r="J578" s="104">
        <v>282.14</v>
      </c>
      <c r="K578" s="106">
        <f t="shared" si="90"/>
        <v>1589500</v>
      </c>
      <c r="L578" s="108">
        <v>0</v>
      </c>
      <c r="M578" s="108">
        <v>0</v>
      </c>
      <c r="N578" s="108">
        <v>0</v>
      </c>
      <c r="O578" s="104">
        <v>1589500</v>
      </c>
      <c r="P578" s="114">
        <f t="shared" si="89"/>
        <v>5633.727936485433</v>
      </c>
      <c r="Q578" s="106">
        <v>9673</v>
      </c>
      <c r="R578" s="60" t="s">
        <v>43</v>
      </c>
      <c r="S578" s="36"/>
      <c r="T578" s="36"/>
    </row>
    <row r="579" spans="1:20" s="21" customFormat="1" ht="24.95" customHeight="1">
      <c r="A579" s="128" t="s">
        <v>1629</v>
      </c>
      <c r="B579" s="99" t="s">
        <v>409</v>
      </c>
      <c r="C579" s="92">
        <v>1961</v>
      </c>
      <c r="D579" s="92" t="s">
        <v>21</v>
      </c>
      <c r="E579" s="92" t="s">
        <v>20</v>
      </c>
      <c r="F579" s="100">
        <v>2</v>
      </c>
      <c r="G579" s="100">
        <v>2</v>
      </c>
      <c r="H579" s="104">
        <v>802.53</v>
      </c>
      <c r="I579" s="104">
        <v>0</v>
      </c>
      <c r="J579" s="104">
        <v>802.53</v>
      </c>
      <c r="K579" s="106">
        <f t="shared" si="90"/>
        <v>3432000</v>
      </c>
      <c r="L579" s="108">
        <v>0</v>
      </c>
      <c r="M579" s="108">
        <v>0</v>
      </c>
      <c r="N579" s="108">
        <v>0</v>
      </c>
      <c r="O579" s="104">
        <v>3432000</v>
      </c>
      <c r="P579" s="114">
        <f t="shared" si="89"/>
        <v>4276.4756457702515</v>
      </c>
      <c r="Q579" s="106">
        <v>9673</v>
      </c>
      <c r="R579" s="103" t="s">
        <v>43</v>
      </c>
    </row>
    <row r="580" spans="1:20" s="21" customFormat="1" ht="24.95" customHeight="1">
      <c r="A580" s="128" t="s">
        <v>1630</v>
      </c>
      <c r="B580" s="99" t="s">
        <v>410</v>
      </c>
      <c r="C580" s="92">
        <v>1960</v>
      </c>
      <c r="D580" s="92" t="s">
        <v>21</v>
      </c>
      <c r="E580" s="92" t="s">
        <v>20</v>
      </c>
      <c r="F580" s="100">
        <v>2</v>
      </c>
      <c r="G580" s="100">
        <v>1</v>
      </c>
      <c r="H580" s="104">
        <v>283.60000000000002</v>
      </c>
      <c r="I580" s="104">
        <v>0</v>
      </c>
      <c r="J580" s="104">
        <v>283.60000000000002</v>
      </c>
      <c r="K580" s="106">
        <f t="shared" si="90"/>
        <v>1606000</v>
      </c>
      <c r="L580" s="108">
        <v>0</v>
      </c>
      <c r="M580" s="108">
        <v>0</v>
      </c>
      <c r="N580" s="108">
        <v>0</v>
      </c>
      <c r="O580" s="104">
        <v>1606000</v>
      </c>
      <c r="P580" s="114">
        <f t="shared" si="89"/>
        <v>5662.9055007052184</v>
      </c>
      <c r="Q580" s="106">
        <v>9673</v>
      </c>
      <c r="R580" s="60" t="s">
        <v>43</v>
      </c>
    </row>
    <row r="581" spans="1:20" s="21" customFormat="1" ht="24.95" customHeight="1">
      <c r="A581" s="128" t="s">
        <v>1631</v>
      </c>
      <c r="B581" s="99" t="s">
        <v>411</v>
      </c>
      <c r="C581" s="92">
        <v>1960</v>
      </c>
      <c r="D581" s="92" t="s">
        <v>21</v>
      </c>
      <c r="E581" s="92" t="s">
        <v>20</v>
      </c>
      <c r="F581" s="100">
        <v>2</v>
      </c>
      <c r="G581" s="100">
        <v>1</v>
      </c>
      <c r="H581" s="104">
        <v>288.5</v>
      </c>
      <c r="I581" s="104">
        <v>0</v>
      </c>
      <c r="J581" s="104">
        <v>288.5</v>
      </c>
      <c r="K581" s="106">
        <f t="shared" si="90"/>
        <v>1606000</v>
      </c>
      <c r="L581" s="108">
        <v>0</v>
      </c>
      <c r="M581" s="108">
        <v>0</v>
      </c>
      <c r="N581" s="108">
        <v>0</v>
      </c>
      <c r="O581" s="104">
        <v>1606000</v>
      </c>
      <c r="P581" s="114">
        <f t="shared" si="89"/>
        <v>5566.7244367417679</v>
      </c>
      <c r="Q581" s="106">
        <v>9673</v>
      </c>
      <c r="R581" s="60" t="s">
        <v>43</v>
      </c>
    </row>
    <row r="582" spans="1:20" s="21" customFormat="1" ht="24.95" customHeight="1">
      <c r="A582" s="128" t="s">
        <v>1632</v>
      </c>
      <c r="B582" s="99" t="s">
        <v>412</v>
      </c>
      <c r="C582" s="92">
        <v>1960</v>
      </c>
      <c r="D582" s="92" t="s">
        <v>21</v>
      </c>
      <c r="E582" s="92" t="s">
        <v>20</v>
      </c>
      <c r="F582" s="92">
        <v>2</v>
      </c>
      <c r="G582" s="92">
        <v>2</v>
      </c>
      <c r="H582" s="104">
        <v>776.95</v>
      </c>
      <c r="I582" s="104">
        <v>0</v>
      </c>
      <c r="J582" s="104">
        <v>776.95</v>
      </c>
      <c r="K582" s="106">
        <f t="shared" si="90"/>
        <v>3701500</v>
      </c>
      <c r="L582" s="108">
        <v>0</v>
      </c>
      <c r="M582" s="108">
        <v>0</v>
      </c>
      <c r="N582" s="108">
        <v>0</v>
      </c>
      <c r="O582" s="94">
        <v>3701500</v>
      </c>
      <c r="P582" s="114">
        <f t="shared" si="89"/>
        <v>4764.1418366690259</v>
      </c>
      <c r="Q582" s="106">
        <v>9673</v>
      </c>
      <c r="R582" s="60" t="s">
        <v>43</v>
      </c>
    </row>
    <row r="583" spans="1:20" s="21" customFormat="1" ht="24.95" customHeight="1">
      <c r="A583" s="128" t="s">
        <v>1633</v>
      </c>
      <c r="B583" s="99" t="s">
        <v>413</v>
      </c>
      <c r="C583" s="92">
        <v>1960</v>
      </c>
      <c r="D583" s="92" t="s">
        <v>21</v>
      </c>
      <c r="E583" s="92" t="s">
        <v>20</v>
      </c>
      <c r="F583" s="100">
        <v>2</v>
      </c>
      <c r="G583" s="100">
        <v>1</v>
      </c>
      <c r="H583" s="104">
        <v>279.52</v>
      </c>
      <c r="I583" s="104">
        <v>0</v>
      </c>
      <c r="J583" s="104">
        <v>279.52</v>
      </c>
      <c r="K583" s="106">
        <f t="shared" si="90"/>
        <v>1633500</v>
      </c>
      <c r="L583" s="108">
        <v>0</v>
      </c>
      <c r="M583" s="108">
        <v>0</v>
      </c>
      <c r="N583" s="108">
        <v>0</v>
      </c>
      <c r="O583" s="104">
        <v>1633500</v>
      </c>
      <c r="P583" s="114">
        <f t="shared" si="89"/>
        <v>5843.9467658843732</v>
      </c>
      <c r="Q583" s="106">
        <v>9673</v>
      </c>
      <c r="R583" s="60" t="s">
        <v>43</v>
      </c>
    </row>
    <row r="584" spans="1:20" s="21" customFormat="1" ht="24.95" customHeight="1">
      <c r="A584" s="128" t="s">
        <v>1634</v>
      </c>
      <c r="B584" s="99" t="s">
        <v>400</v>
      </c>
      <c r="C584" s="92">
        <v>1959</v>
      </c>
      <c r="D584" s="92" t="s">
        <v>21</v>
      </c>
      <c r="E584" s="92" t="s">
        <v>20</v>
      </c>
      <c r="F584" s="100">
        <v>2</v>
      </c>
      <c r="G584" s="100">
        <v>1</v>
      </c>
      <c r="H584" s="104">
        <v>287.47000000000003</v>
      </c>
      <c r="I584" s="104">
        <v>0</v>
      </c>
      <c r="J584" s="104">
        <v>287.47000000000003</v>
      </c>
      <c r="K584" s="106">
        <f>SUM(L584:O584)</f>
        <v>1611500</v>
      </c>
      <c r="L584" s="108">
        <v>0</v>
      </c>
      <c r="M584" s="108">
        <v>0</v>
      </c>
      <c r="N584" s="108">
        <v>0</v>
      </c>
      <c r="O584" s="104">
        <v>1611500</v>
      </c>
      <c r="P584" s="114">
        <f>K584/H584</f>
        <v>5605.8023445924791</v>
      </c>
      <c r="Q584" s="106">
        <v>9673</v>
      </c>
      <c r="R584" s="98" t="s">
        <v>42</v>
      </c>
    </row>
    <row r="585" spans="1:20" s="21" customFormat="1" ht="24.95" customHeight="1">
      <c r="A585" s="128" t="s">
        <v>1635</v>
      </c>
      <c r="B585" s="99" t="s">
        <v>401</v>
      </c>
      <c r="C585" s="92">
        <v>1959</v>
      </c>
      <c r="D585" s="92" t="s">
        <v>21</v>
      </c>
      <c r="E585" s="92" t="s">
        <v>20</v>
      </c>
      <c r="F585" s="100">
        <v>2</v>
      </c>
      <c r="G585" s="100">
        <v>1</v>
      </c>
      <c r="H585" s="104">
        <v>281.8</v>
      </c>
      <c r="I585" s="104">
        <v>0</v>
      </c>
      <c r="J585" s="104">
        <v>281.8</v>
      </c>
      <c r="K585" s="106">
        <f>SUM(L585:O585)</f>
        <v>1606000</v>
      </c>
      <c r="L585" s="108">
        <v>0</v>
      </c>
      <c r="M585" s="108">
        <v>0</v>
      </c>
      <c r="N585" s="108">
        <v>0</v>
      </c>
      <c r="O585" s="104">
        <v>1606000</v>
      </c>
      <c r="P585" s="114">
        <f>K585/H585</f>
        <v>5699.0773598296664</v>
      </c>
      <c r="Q585" s="106">
        <v>9673</v>
      </c>
      <c r="R585" s="98" t="s">
        <v>42</v>
      </c>
    </row>
    <row r="586" spans="1:20" s="21" customFormat="1" ht="24.95" customHeight="1">
      <c r="A586" s="128" t="s">
        <v>1636</v>
      </c>
      <c r="B586" s="99" t="s">
        <v>402</v>
      </c>
      <c r="C586" s="98" t="s">
        <v>259</v>
      </c>
      <c r="D586" s="92" t="s">
        <v>21</v>
      </c>
      <c r="E586" s="92" t="s">
        <v>20</v>
      </c>
      <c r="F586" s="98" t="s">
        <v>260</v>
      </c>
      <c r="G586" s="98" t="s">
        <v>861</v>
      </c>
      <c r="H586" s="104">
        <v>285.08999999999997</v>
      </c>
      <c r="I586" s="104">
        <v>0</v>
      </c>
      <c r="J586" s="104">
        <v>285.08999999999997</v>
      </c>
      <c r="K586" s="106">
        <f>SUM(L586:O586)</f>
        <v>1606000</v>
      </c>
      <c r="L586" s="108">
        <v>0</v>
      </c>
      <c r="M586" s="108">
        <v>0</v>
      </c>
      <c r="N586" s="108">
        <v>0</v>
      </c>
      <c r="O586" s="94">
        <v>1606000</v>
      </c>
      <c r="P586" s="114">
        <f>K586/H586</f>
        <v>5633.3087796836089</v>
      </c>
      <c r="Q586" s="106">
        <v>9673</v>
      </c>
      <c r="R586" s="60" t="s">
        <v>43</v>
      </c>
    </row>
    <row r="587" spans="1:20" s="21" customFormat="1" ht="24.95" customHeight="1">
      <c r="A587" s="128" t="s">
        <v>1637</v>
      </c>
      <c r="B587" s="99" t="s">
        <v>414</v>
      </c>
      <c r="C587" s="92">
        <v>1948</v>
      </c>
      <c r="D587" s="92">
        <v>2015</v>
      </c>
      <c r="E587" s="92" t="s">
        <v>20</v>
      </c>
      <c r="F587" s="100">
        <v>3</v>
      </c>
      <c r="G587" s="100">
        <v>2</v>
      </c>
      <c r="H587" s="104">
        <v>914.63</v>
      </c>
      <c r="I587" s="104">
        <v>224.4</v>
      </c>
      <c r="J587" s="104">
        <v>690.23</v>
      </c>
      <c r="K587" s="106">
        <f t="shared" si="90"/>
        <v>886320</v>
      </c>
      <c r="L587" s="108">
        <v>0</v>
      </c>
      <c r="M587" s="108">
        <v>0</v>
      </c>
      <c r="N587" s="108">
        <v>0</v>
      </c>
      <c r="O587" s="104">
        <v>886320</v>
      </c>
      <c r="P587" s="114">
        <f t="shared" si="89"/>
        <v>969.04759301575496</v>
      </c>
      <c r="Q587" s="106">
        <v>9673</v>
      </c>
      <c r="R587" s="98" t="s">
        <v>42</v>
      </c>
      <c r="S587" s="36"/>
      <c r="T587" s="36"/>
    </row>
    <row r="588" spans="1:20" s="21" customFormat="1" ht="24.95" customHeight="1">
      <c r="A588" s="147" t="s">
        <v>1638</v>
      </c>
      <c r="B588" s="145" t="s">
        <v>416</v>
      </c>
      <c r="C588" s="149">
        <v>1953</v>
      </c>
      <c r="D588" s="149" t="s">
        <v>21</v>
      </c>
      <c r="E588" s="149" t="s">
        <v>20</v>
      </c>
      <c r="F588" s="151">
        <v>2</v>
      </c>
      <c r="G588" s="151">
        <v>2</v>
      </c>
      <c r="H588" s="153">
        <v>1179.5999999999999</v>
      </c>
      <c r="I588" s="153">
        <v>0</v>
      </c>
      <c r="J588" s="153">
        <v>1106.9000000000001</v>
      </c>
      <c r="K588" s="106">
        <f t="shared" si="90"/>
        <v>128639.99</v>
      </c>
      <c r="L588" s="108">
        <v>0</v>
      </c>
      <c r="M588" s="108">
        <v>0</v>
      </c>
      <c r="N588" s="108">
        <v>0</v>
      </c>
      <c r="O588" s="104">
        <v>128639.99</v>
      </c>
      <c r="P588" s="114">
        <f t="shared" si="89"/>
        <v>109.0539081044422</v>
      </c>
      <c r="Q588" s="106">
        <v>9673</v>
      </c>
      <c r="R588" s="98" t="s">
        <v>41</v>
      </c>
    </row>
    <row r="589" spans="1:20" s="21" customFormat="1" ht="24.95" customHeight="1">
      <c r="A589" s="148"/>
      <c r="B589" s="146"/>
      <c r="C589" s="150"/>
      <c r="D589" s="150"/>
      <c r="E589" s="150"/>
      <c r="F589" s="152"/>
      <c r="G589" s="152"/>
      <c r="H589" s="154"/>
      <c r="I589" s="154"/>
      <c r="J589" s="154"/>
      <c r="K589" s="106">
        <f>SUM(L589:O589)</f>
        <v>2953179.3</v>
      </c>
      <c r="L589" s="108">
        <v>0</v>
      </c>
      <c r="M589" s="108">
        <v>0</v>
      </c>
      <c r="N589" s="108">
        <v>0</v>
      </c>
      <c r="O589" s="104">
        <v>2953179.3</v>
      </c>
      <c r="P589" s="114">
        <f>K589/H588</f>
        <v>2503.5429806714142</v>
      </c>
      <c r="Q589" s="106">
        <v>9673</v>
      </c>
      <c r="R589" s="98" t="s">
        <v>42</v>
      </c>
    </row>
    <row r="590" spans="1:20" s="21" customFormat="1" ht="24.95" customHeight="1">
      <c r="A590" s="147" t="s">
        <v>1639</v>
      </c>
      <c r="B590" s="145" t="s">
        <v>417</v>
      </c>
      <c r="C590" s="149">
        <v>1952</v>
      </c>
      <c r="D590" s="149" t="s">
        <v>21</v>
      </c>
      <c r="E590" s="149" t="s">
        <v>20</v>
      </c>
      <c r="F590" s="149">
        <v>3</v>
      </c>
      <c r="G590" s="149">
        <v>3</v>
      </c>
      <c r="H590" s="153">
        <v>2611.1999999999998</v>
      </c>
      <c r="I590" s="153">
        <v>0</v>
      </c>
      <c r="J590" s="153">
        <v>2205.6</v>
      </c>
      <c r="K590" s="106">
        <f t="shared" si="90"/>
        <v>200000</v>
      </c>
      <c r="L590" s="108">
        <v>0</v>
      </c>
      <c r="M590" s="108">
        <v>0</v>
      </c>
      <c r="N590" s="108">
        <v>0</v>
      </c>
      <c r="O590" s="94">
        <v>200000</v>
      </c>
      <c r="P590" s="114">
        <f t="shared" si="89"/>
        <v>76.593137254901961</v>
      </c>
      <c r="Q590" s="106">
        <v>9673</v>
      </c>
      <c r="R590" s="98" t="s">
        <v>41</v>
      </c>
    </row>
    <row r="591" spans="1:20" s="21" customFormat="1" ht="24.95" customHeight="1">
      <c r="A591" s="148"/>
      <c r="B591" s="146"/>
      <c r="C591" s="150"/>
      <c r="D591" s="150"/>
      <c r="E591" s="150"/>
      <c r="F591" s="150"/>
      <c r="G591" s="150"/>
      <c r="H591" s="154"/>
      <c r="I591" s="154"/>
      <c r="J591" s="154"/>
      <c r="K591" s="106">
        <f>SUM(L591:O591)</f>
        <v>4703409.84</v>
      </c>
      <c r="L591" s="108">
        <v>0</v>
      </c>
      <c r="M591" s="108">
        <v>0</v>
      </c>
      <c r="N591" s="108">
        <v>0</v>
      </c>
      <c r="O591" s="94">
        <v>4703409.84</v>
      </c>
      <c r="P591" s="114">
        <f>K591/H590</f>
        <v>1801.2445772058825</v>
      </c>
      <c r="Q591" s="106">
        <v>9673</v>
      </c>
      <c r="R591" s="98" t="s">
        <v>42</v>
      </c>
    </row>
    <row r="592" spans="1:20" s="21" customFormat="1" ht="24.95" customHeight="1">
      <c r="A592" s="128" t="s">
        <v>1640</v>
      </c>
      <c r="B592" s="99" t="s">
        <v>418</v>
      </c>
      <c r="C592" s="92">
        <v>1950</v>
      </c>
      <c r="D592" s="92" t="s">
        <v>21</v>
      </c>
      <c r="E592" s="92" t="s">
        <v>20</v>
      </c>
      <c r="F592" s="100">
        <v>2</v>
      </c>
      <c r="G592" s="100">
        <v>2</v>
      </c>
      <c r="H592" s="104">
        <v>999.6</v>
      </c>
      <c r="I592" s="104">
        <v>0</v>
      </c>
      <c r="J592" s="104">
        <v>709</v>
      </c>
      <c r="K592" s="106">
        <f t="shared" si="90"/>
        <v>2315708.75</v>
      </c>
      <c r="L592" s="108">
        <v>0</v>
      </c>
      <c r="M592" s="108">
        <v>0</v>
      </c>
      <c r="N592" s="108">
        <v>0</v>
      </c>
      <c r="O592" s="104">
        <v>2315708.75</v>
      </c>
      <c r="P592" s="114">
        <f t="shared" si="89"/>
        <v>2316.6354041616646</v>
      </c>
      <c r="Q592" s="106">
        <v>9673</v>
      </c>
      <c r="R592" s="98" t="s">
        <v>41</v>
      </c>
    </row>
    <row r="593" spans="1:21" s="21" customFormat="1" ht="24.95" customHeight="1">
      <c r="A593" s="147" t="s">
        <v>1641</v>
      </c>
      <c r="B593" s="145" t="s">
        <v>419</v>
      </c>
      <c r="C593" s="149">
        <v>1952</v>
      </c>
      <c r="D593" s="149" t="s">
        <v>21</v>
      </c>
      <c r="E593" s="149" t="s">
        <v>20</v>
      </c>
      <c r="F593" s="151">
        <v>3</v>
      </c>
      <c r="G593" s="151">
        <v>3</v>
      </c>
      <c r="H593" s="155">
        <v>2593.8000000000002</v>
      </c>
      <c r="I593" s="155">
        <v>0</v>
      </c>
      <c r="J593" s="155">
        <v>1764.41</v>
      </c>
      <c r="K593" s="106">
        <f t="shared" si="90"/>
        <v>200000</v>
      </c>
      <c r="L593" s="108">
        <v>0</v>
      </c>
      <c r="M593" s="108">
        <v>0</v>
      </c>
      <c r="N593" s="108">
        <v>0</v>
      </c>
      <c r="O593" s="104">
        <v>200000</v>
      </c>
      <c r="P593" s="114">
        <f t="shared" si="89"/>
        <v>77.10694733595497</v>
      </c>
      <c r="Q593" s="106">
        <v>9673</v>
      </c>
      <c r="R593" s="98" t="s">
        <v>41</v>
      </c>
      <c r="S593" s="36"/>
      <c r="T593" s="36"/>
    </row>
    <row r="594" spans="1:21" s="21" customFormat="1" ht="24.95" customHeight="1">
      <c r="A594" s="148"/>
      <c r="B594" s="146"/>
      <c r="C594" s="150"/>
      <c r="D594" s="150"/>
      <c r="E594" s="150"/>
      <c r="F594" s="152"/>
      <c r="G594" s="152"/>
      <c r="H594" s="156"/>
      <c r="I594" s="156"/>
      <c r="J594" s="156"/>
      <c r="K594" s="106">
        <f t="shared" ref="K594:K597" si="92">SUM(L594:O594)</f>
        <v>4073783.46</v>
      </c>
      <c r="L594" s="108">
        <v>0</v>
      </c>
      <c r="M594" s="108">
        <v>0</v>
      </c>
      <c r="N594" s="108">
        <v>0</v>
      </c>
      <c r="O594" s="104">
        <v>4073783.46</v>
      </c>
      <c r="P594" s="114">
        <f>K594/H593</f>
        <v>1570.5850335415221</v>
      </c>
      <c r="Q594" s="106">
        <v>9673</v>
      </c>
      <c r="R594" s="98" t="s">
        <v>42</v>
      </c>
      <c r="S594" s="36"/>
      <c r="T594" s="36"/>
    </row>
    <row r="595" spans="1:21" s="21" customFormat="1" ht="24.95" customHeight="1">
      <c r="A595" s="147" t="s">
        <v>1642</v>
      </c>
      <c r="B595" s="145" t="s">
        <v>415</v>
      </c>
      <c r="C595" s="149">
        <v>1953</v>
      </c>
      <c r="D595" s="149" t="s">
        <v>21</v>
      </c>
      <c r="E595" s="149" t="s">
        <v>20</v>
      </c>
      <c r="F595" s="151">
        <v>2</v>
      </c>
      <c r="G595" s="151">
        <v>2</v>
      </c>
      <c r="H595" s="153">
        <v>1170.2</v>
      </c>
      <c r="I595" s="153">
        <v>96.3</v>
      </c>
      <c r="J595" s="153">
        <v>1014.82</v>
      </c>
      <c r="K595" s="106">
        <f t="shared" si="92"/>
        <v>128923.69</v>
      </c>
      <c r="L595" s="108">
        <v>0</v>
      </c>
      <c r="M595" s="108">
        <v>0</v>
      </c>
      <c r="N595" s="108">
        <v>0</v>
      </c>
      <c r="O595" s="104">
        <v>128923.69</v>
      </c>
      <c r="P595" s="114">
        <f>K595/H595</f>
        <v>110.17235515296531</v>
      </c>
      <c r="Q595" s="106">
        <v>9673</v>
      </c>
      <c r="R595" s="98" t="s">
        <v>41</v>
      </c>
    </row>
    <row r="596" spans="1:21" s="21" customFormat="1" ht="24.95" customHeight="1">
      <c r="A596" s="148"/>
      <c r="B596" s="146"/>
      <c r="C596" s="150"/>
      <c r="D596" s="150"/>
      <c r="E596" s="150"/>
      <c r="F596" s="152"/>
      <c r="G596" s="152"/>
      <c r="H596" s="154"/>
      <c r="I596" s="154"/>
      <c r="J596" s="154"/>
      <c r="K596" s="106">
        <f t="shared" si="92"/>
        <v>3000521.58</v>
      </c>
      <c r="L596" s="108">
        <v>0</v>
      </c>
      <c r="M596" s="108">
        <v>0</v>
      </c>
      <c r="N596" s="108">
        <v>0</v>
      </c>
      <c r="O596" s="104">
        <v>3000521.58</v>
      </c>
      <c r="P596" s="114">
        <f>K596/H595</f>
        <v>2564.1100495641772</v>
      </c>
      <c r="Q596" s="106">
        <v>9673</v>
      </c>
      <c r="R596" s="98" t="s">
        <v>42</v>
      </c>
    </row>
    <row r="597" spans="1:21" s="132" customFormat="1" ht="24.95" customHeight="1">
      <c r="A597" s="127" t="s">
        <v>1643</v>
      </c>
      <c r="B597" s="90" t="s">
        <v>429</v>
      </c>
      <c r="C597" s="91">
        <v>1950</v>
      </c>
      <c r="D597" s="91" t="s">
        <v>21</v>
      </c>
      <c r="E597" s="91" t="s">
        <v>20</v>
      </c>
      <c r="F597" s="96">
        <v>2</v>
      </c>
      <c r="G597" s="96">
        <v>2</v>
      </c>
      <c r="H597" s="105">
        <v>829.14</v>
      </c>
      <c r="I597" s="124">
        <v>0</v>
      </c>
      <c r="J597" s="105">
        <v>490.07</v>
      </c>
      <c r="K597" s="106">
        <f t="shared" si="92"/>
        <v>1070597</v>
      </c>
      <c r="L597" s="108">
        <v>0</v>
      </c>
      <c r="M597" s="108">
        <v>0</v>
      </c>
      <c r="N597" s="108">
        <v>0</v>
      </c>
      <c r="O597" s="104">
        <v>1070597</v>
      </c>
      <c r="P597" s="114">
        <f>K597/H597</f>
        <v>1291.2137877801094</v>
      </c>
      <c r="Q597" s="106">
        <v>9673</v>
      </c>
      <c r="R597" s="98" t="s">
        <v>42</v>
      </c>
      <c r="S597" s="36"/>
      <c r="T597" s="36"/>
      <c r="U597" s="21"/>
    </row>
    <row r="598" spans="1:21" s="21" customFormat="1" ht="24.95" customHeight="1">
      <c r="A598" s="128" t="s">
        <v>1644</v>
      </c>
      <c r="B598" s="99" t="s">
        <v>420</v>
      </c>
      <c r="C598" s="92">
        <v>1957</v>
      </c>
      <c r="D598" s="92" t="s">
        <v>21</v>
      </c>
      <c r="E598" s="92" t="s">
        <v>20</v>
      </c>
      <c r="F598" s="100">
        <v>4</v>
      </c>
      <c r="G598" s="100">
        <v>4</v>
      </c>
      <c r="H598" s="104">
        <v>3811.33</v>
      </c>
      <c r="I598" s="104">
        <v>529.54999999999995</v>
      </c>
      <c r="J598" s="104">
        <v>3281.78</v>
      </c>
      <c r="K598" s="106">
        <f t="shared" si="90"/>
        <v>6825610.0199999996</v>
      </c>
      <c r="L598" s="108">
        <v>0</v>
      </c>
      <c r="M598" s="108">
        <v>0</v>
      </c>
      <c r="N598" s="108">
        <v>0</v>
      </c>
      <c r="O598" s="104">
        <v>6825610.0199999996</v>
      </c>
      <c r="P598" s="114">
        <f t="shared" si="89"/>
        <v>1790.8735323364808</v>
      </c>
      <c r="Q598" s="106">
        <v>9673</v>
      </c>
      <c r="R598" s="98" t="s">
        <v>41</v>
      </c>
      <c r="U598" s="36"/>
    </row>
    <row r="599" spans="1:21" s="21" customFormat="1" ht="24.95" customHeight="1">
      <c r="A599" s="128" t="s">
        <v>1645</v>
      </c>
      <c r="B599" s="99" t="s">
        <v>421</v>
      </c>
      <c r="C599" s="92">
        <v>1945</v>
      </c>
      <c r="D599" s="92" t="s">
        <v>21</v>
      </c>
      <c r="E599" s="92" t="s">
        <v>20</v>
      </c>
      <c r="F599" s="100">
        <v>4</v>
      </c>
      <c r="G599" s="100">
        <v>5</v>
      </c>
      <c r="H599" s="114">
        <v>3399.6</v>
      </c>
      <c r="I599" s="114">
        <v>792</v>
      </c>
      <c r="J599" s="114">
        <v>1956.95</v>
      </c>
      <c r="K599" s="106">
        <f t="shared" si="90"/>
        <v>6729220</v>
      </c>
      <c r="L599" s="108">
        <v>0</v>
      </c>
      <c r="M599" s="108">
        <v>0</v>
      </c>
      <c r="N599" s="108">
        <v>0</v>
      </c>
      <c r="O599" s="104">
        <v>6729220</v>
      </c>
      <c r="P599" s="114">
        <f t="shared" ref="P599:P659" si="93">K599/H599</f>
        <v>1979.415225320626</v>
      </c>
      <c r="Q599" s="106">
        <v>9673</v>
      </c>
      <c r="R599" s="98" t="s">
        <v>42</v>
      </c>
    </row>
    <row r="600" spans="1:21" s="21" customFormat="1" ht="24.95" customHeight="1">
      <c r="A600" s="128" t="s">
        <v>1646</v>
      </c>
      <c r="B600" s="90" t="s">
        <v>422</v>
      </c>
      <c r="C600" s="91">
        <v>1953</v>
      </c>
      <c r="D600" s="91" t="s">
        <v>21</v>
      </c>
      <c r="E600" s="91" t="s">
        <v>20</v>
      </c>
      <c r="F600" s="96">
        <v>4</v>
      </c>
      <c r="G600" s="96">
        <v>4</v>
      </c>
      <c r="H600" s="97">
        <v>4288.5</v>
      </c>
      <c r="I600" s="97">
        <v>1168.8</v>
      </c>
      <c r="J600" s="97">
        <v>1358.82</v>
      </c>
      <c r="K600" s="106">
        <f t="shared" ref="K600:K660" si="94">SUM(L600:O600)</f>
        <v>10277975</v>
      </c>
      <c r="L600" s="108">
        <v>0</v>
      </c>
      <c r="M600" s="108">
        <v>0</v>
      </c>
      <c r="N600" s="108">
        <v>0</v>
      </c>
      <c r="O600" s="104">
        <v>10277975</v>
      </c>
      <c r="P600" s="114">
        <f t="shared" si="93"/>
        <v>2396.6363530371923</v>
      </c>
      <c r="Q600" s="106">
        <v>9673</v>
      </c>
      <c r="R600" s="98" t="s">
        <v>42</v>
      </c>
    </row>
    <row r="601" spans="1:21" s="21" customFormat="1" ht="24.95" customHeight="1">
      <c r="A601" s="147" t="s">
        <v>1647</v>
      </c>
      <c r="B601" s="145" t="s">
        <v>423</v>
      </c>
      <c r="C601" s="149">
        <v>1947</v>
      </c>
      <c r="D601" s="149" t="s">
        <v>21</v>
      </c>
      <c r="E601" s="149" t="s">
        <v>20</v>
      </c>
      <c r="F601" s="151">
        <v>3</v>
      </c>
      <c r="G601" s="151">
        <v>3</v>
      </c>
      <c r="H601" s="153">
        <v>2448</v>
      </c>
      <c r="I601" s="153">
        <v>293.2</v>
      </c>
      <c r="J601" s="153">
        <v>1030.9000000000001</v>
      </c>
      <c r="K601" s="106">
        <f t="shared" si="94"/>
        <v>200000</v>
      </c>
      <c r="L601" s="108">
        <v>0</v>
      </c>
      <c r="M601" s="108">
        <v>0</v>
      </c>
      <c r="N601" s="108">
        <v>0</v>
      </c>
      <c r="O601" s="104">
        <v>200000</v>
      </c>
      <c r="P601" s="114">
        <f t="shared" si="93"/>
        <v>81.699346405228752</v>
      </c>
      <c r="Q601" s="106">
        <v>9673</v>
      </c>
      <c r="R601" s="98" t="s">
        <v>41</v>
      </c>
    </row>
    <row r="602" spans="1:21" s="21" customFormat="1" ht="24.95" customHeight="1">
      <c r="A602" s="148"/>
      <c r="B602" s="146"/>
      <c r="C602" s="150"/>
      <c r="D602" s="150"/>
      <c r="E602" s="150"/>
      <c r="F602" s="152"/>
      <c r="G602" s="152"/>
      <c r="H602" s="154"/>
      <c r="I602" s="154"/>
      <c r="J602" s="154"/>
      <c r="K602" s="106">
        <f>SUM(L602:O602)</f>
        <v>5332797.5999999996</v>
      </c>
      <c r="L602" s="108">
        <v>0</v>
      </c>
      <c r="M602" s="108">
        <v>0</v>
      </c>
      <c r="N602" s="108">
        <v>0</v>
      </c>
      <c r="O602" s="104">
        <v>5332797.5999999996</v>
      </c>
      <c r="P602" s="114">
        <f>K602/H601</f>
        <v>2178.4303921568626</v>
      </c>
      <c r="Q602" s="106">
        <v>9673</v>
      </c>
      <c r="R602" s="98" t="s">
        <v>42</v>
      </c>
    </row>
    <row r="603" spans="1:21" s="21" customFormat="1" ht="24.95" customHeight="1">
      <c r="A603" s="127" t="s">
        <v>1648</v>
      </c>
      <c r="B603" s="90" t="s">
        <v>424</v>
      </c>
      <c r="C603" s="91">
        <v>1947</v>
      </c>
      <c r="D603" s="91" t="s">
        <v>21</v>
      </c>
      <c r="E603" s="91" t="s">
        <v>20</v>
      </c>
      <c r="F603" s="96">
        <v>4</v>
      </c>
      <c r="G603" s="96">
        <v>3</v>
      </c>
      <c r="H603" s="97">
        <v>2187.9</v>
      </c>
      <c r="I603" s="97">
        <v>861.4</v>
      </c>
      <c r="J603" s="97">
        <v>1326.5</v>
      </c>
      <c r="K603" s="106">
        <f t="shared" si="94"/>
        <v>5341565</v>
      </c>
      <c r="L603" s="108">
        <v>0</v>
      </c>
      <c r="M603" s="108">
        <v>0</v>
      </c>
      <c r="N603" s="108">
        <v>0</v>
      </c>
      <c r="O603" s="104">
        <v>5341565</v>
      </c>
      <c r="P603" s="114">
        <f t="shared" si="93"/>
        <v>2441.4118561177384</v>
      </c>
      <c r="Q603" s="106">
        <v>9673</v>
      </c>
      <c r="R603" s="98" t="s">
        <v>42</v>
      </c>
    </row>
    <row r="604" spans="1:21" s="21" customFormat="1" ht="24.95" customHeight="1">
      <c r="A604" s="127" t="s">
        <v>1649</v>
      </c>
      <c r="B604" s="99" t="s">
        <v>425</v>
      </c>
      <c r="C604" s="92">
        <v>1917</v>
      </c>
      <c r="D604" s="92" t="s">
        <v>21</v>
      </c>
      <c r="E604" s="92" t="s">
        <v>20</v>
      </c>
      <c r="F604" s="100">
        <v>3</v>
      </c>
      <c r="G604" s="100">
        <v>1</v>
      </c>
      <c r="H604" s="104">
        <v>537.6</v>
      </c>
      <c r="I604" s="104">
        <v>129.1</v>
      </c>
      <c r="J604" s="104">
        <v>262.38</v>
      </c>
      <c r="K604" s="106">
        <f t="shared" si="94"/>
        <v>1194560</v>
      </c>
      <c r="L604" s="108">
        <v>0</v>
      </c>
      <c r="M604" s="108">
        <v>0</v>
      </c>
      <c r="N604" s="108">
        <v>0</v>
      </c>
      <c r="O604" s="104">
        <v>1194560</v>
      </c>
      <c r="P604" s="114">
        <f t="shared" si="93"/>
        <v>2222.0238095238096</v>
      </c>
      <c r="Q604" s="106">
        <v>9673</v>
      </c>
      <c r="R604" s="103" t="s">
        <v>42</v>
      </c>
    </row>
    <row r="605" spans="1:21" s="21" customFormat="1" ht="24.95" customHeight="1">
      <c r="A605" s="127" t="s">
        <v>1650</v>
      </c>
      <c r="B605" s="99" t="s">
        <v>426</v>
      </c>
      <c r="C605" s="86">
        <v>1917</v>
      </c>
      <c r="D605" s="92" t="s">
        <v>21</v>
      </c>
      <c r="E605" s="92" t="s">
        <v>20</v>
      </c>
      <c r="F605" s="100">
        <v>3</v>
      </c>
      <c r="G605" s="100">
        <v>2</v>
      </c>
      <c r="H605" s="104">
        <v>980</v>
      </c>
      <c r="I605" s="114">
        <v>403.4</v>
      </c>
      <c r="J605" s="104">
        <v>576.6</v>
      </c>
      <c r="K605" s="106">
        <f t="shared" si="94"/>
        <v>2013000</v>
      </c>
      <c r="L605" s="108">
        <v>0</v>
      </c>
      <c r="M605" s="108">
        <v>0</v>
      </c>
      <c r="N605" s="108">
        <v>0</v>
      </c>
      <c r="O605" s="104">
        <v>2013000</v>
      </c>
      <c r="P605" s="114">
        <f t="shared" si="93"/>
        <v>2054.0816326530612</v>
      </c>
      <c r="Q605" s="106">
        <v>9673</v>
      </c>
      <c r="R605" s="103" t="s">
        <v>42</v>
      </c>
    </row>
    <row r="606" spans="1:21" s="21" customFormat="1" ht="24.95" customHeight="1">
      <c r="A606" s="147" t="s">
        <v>1651</v>
      </c>
      <c r="B606" s="217" t="s">
        <v>427</v>
      </c>
      <c r="C606" s="143">
        <v>1953</v>
      </c>
      <c r="D606" s="149" t="s">
        <v>21</v>
      </c>
      <c r="E606" s="149" t="s">
        <v>20</v>
      </c>
      <c r="F606" s="143">
        <v>4</v>
      </c>
      <c r="G606" s="143">
        <v>5</v>
      </c>
      <c r="H606" s="155">
        <v>7494</v>
      </c>
      <c r="I606" s="155">
        <v>1233.3</v>
      </c>
      <c r="J606" s="155">
        <v>3498.41</v>
      </c>
      <c r="K606" s="106">
        <f t="shared" si="94"/>
        <v>200000</v>
      </c>
      <c r="L606" s="108">
        <v>0</v>
      </c>
      <c r="M606" s="108">
        <v>0</v>
      </c>
      <c r="N606" s="108">
        <v>0</v>
      </c>
      <c r="O606" s="108">
        <v>200000</v>
      </c>
      <c r="P606" s="114">
        <f t="shared" si="93"/>
        <v>26.68801708033093</v>
      </c>
      <c r="Q606" s="106">
        <v>9673</v>
      </c>
      <c r="R606" s="98" t="s">
        <v>41</v>
      </c>
    </row>
    <row r="607" spans="1:21" s="21" customFormat="1" ht="24.95" customHeight="1">
      <c r="A607" s="148"/>
      <c r="B607" s="218"/>
      <c r="C607" s="144"/>
      <c r="D607" s="150"/>
      <c r="E607" s="150"/>
      <c r="F607" s="144"/>
      <c r="G607" s="144"/>
      <c r="H607" s="156"/>
      <c r="I607" s="156"/>
      <c r="J607" s="156"/>
      <c r="K607" s="106">
        <f>SUM(L607:O607)</f>
        <v>17610900</v>
      </c>
      <c r="L607" s="108">
        <v>0</v>
      </c>
      <c r="M607" s="108">
        <v>0</v>
      </c>
      <c r="N607" s="108">
        <v>0</v>
      </c>
      <c r="O607" s="108">
        <v>17610900</v>
      </c>
      <c r="P607" s="114">
        <f>K607/H606</f>
        <v>2350</v>
      </c>
      <c r="Q607" s="106">
        <v>9673</v>
      </c>
      <c r="R607" s="98" t="s">
        <v>42</v>
      </c>
    </row>
    <row r="608" spans="1:21" s="21" customFormat="1" ht="24.95" customHeight="1">
      <c r="A608" s="128" t="s">
        <v>1652</v>
      </c>
      <c r="B608" s="99" t="s">
        <v>428</v>
      </c>
      <c r="C608" s="92">
        <v>1949</v>
      </c>
      <c r="D608" s="92" t="s">
        <v>21</v>
      </c>
      <c r="E608" s="92" t="s">
        <v>20</v>
      </c>
      <c r="F608" s="100">
        <v>3</v>
      </c>
      <c r="G608" s="100">
        <v>3</v>
      </c>
      <c r="H608" s="106">
        <v>2997.9</v>
      </c>
      <c r="I608" s="106">
        <v>294.10000000000002</v>
      </c>
      <c r="J608" s="106">
        <v>1566.03</v>
      </c>
      <c r="K608" s="106">
        <f t="shared" si="94"/>
        <v>7245065</v>
      </c>
      <c r="L608" s="108">
        <v>0</v>
      </c>
      <c r="M608" s="108">
        <v>0</v>
      </c>
      <c r="N608" s="108">
        <v>0</v>
      </c>
      <c r="O608" s="106">
        <v>7245065</v>
      </c>
      <c r="P608" s="114">
        <f t="shared" si="93"/>
        <v>2416.7133660228828</v>
      </c>
      <c r="Q608" s="106">
        <v>9673</v>
      </c>
      <c r="R608" s="98" t="s">
        <v>42</v>
      </c>
    </row>
    <row r="609" spans="1:20" s="21" customFormat="1" ht="24.95" customHeight="1">
      <c r="A609" s="128" t="s">
        <v>1653</v>
      </c>
      <c r="B609" s="99" t="s">
        <v>430</v>
      </c>
      <c r="C609" s="92">
        <v>1961</v>
      </c>
      <c r="D609" s="92" t="s">
        <v>21</v>
      </c>
      <c r="E609" s="92" t="s">
        <v>20</v>
      </c>
      <c r="F609" s="100">
        <v>2</v>
      </c>
      <c r="G609" s="100">
        <v>2</v>
      </c>
      <c r="H609" s="104">
        <v>561.4</v>
      </c>
      <c r="I609" s="104">
        <v>0</v>
      </c>
      <c r="J609" s="104">
        <v>561.4</v>
      </c>
      <c r="K609" s="106">
        <f t="shared" si="94"/>
        <v>2931500</v>
      </c>
      <c r="L609" s="108">
        <v>0</v>
      </c>
      <c r="M609" s="108">
        <v>0</v>
      </c>
      <c r="N609" s="108">
        <v>0</v>
      </c>
      <c r="O609" s="104">
        <v>2931500</v>
      </c>
      <c r="P609" s="114">
        <f t="shared" si="93"/>
        <v>5221.7670110438194</v>
      </c>
      <c r="Q609" s="106">
        <v>9673</v>
      </c>
      <c r="R609" s="103" t="s">
        <v>43</v>
      </c>
    </row>
    <row r="610" spans="1:20" s="21" customFormat="1" ht="24.95" customHeight="1">
      <c r="A610" s="128" t="s">
        <v>1654</v>
      </c>
      <c r="B610" s="99" t="s">
        <v>431</v>
      </c>
      <c r="C610" s="92">
        <v>1960</v>
      </c>
      <c r="D610" s="92" t="s">
        <v>21</v>
      </c>
      <c r="E610" s="92" t="s">
        <v>20</v>
      </c>
      <c r="F610" s="100">
        <v>2</v>
      </c>
      <c r="G610" s="100">
        <v>1</v>
      </c>
      <c r="H610" s="104">
        <v>274.10000000000002</v>
      </c>
      <c r="I610" s="104">
        <v>0</v>
      </c>
      <c r="J610" s="104">
        <v>274.10000000000002</v>
      </c>
      <c r="K610" s="106">
        <f t="shared" si="94"/>
        <v>1358500</v>
      </c>
      <c r="L610" s="108">
        <v>0</v>
      </c>
      <c r="M610" s="108">
        <v>0</v>
      </c>
      <c r="N610" s="108">
        <v>0</v>
      </c>
      <c r="O610" s="104">
        <v>1358500</v>
      </c>
      <c r="P610" s="114">
        <f t="shared" si="93"/>
        <v>4956.2203575337462</v>
      </c>
      <c r="Q610" s="106">
        <v>9673</v>
      </c>
      <c r="R610" s="60" t="s">
        <v>43</v>
      </c>
    </row>
    <row r="611" spans="1:20" s="21" customFormat="1" ht="24.95" customHeight="1">
      <c r="A611" s="128" t="s">
        <v>1655</v>
      </c>
      <c r="B611" s="99" t="s">
        <v>432</v>
      </c>
      <c r="C611" s="92">
        <v>1960</v>
      </c>
      <c r="D611" s="92" t="s">
        <v>21</v>
      </c>
      <c r="E611" s="92" t="s">
        <v>20</v>
      </c>
      <c r="F611" s="100">
        <v>2</v>
      </c>
      <c r="G611" s="100">
        <v>2</v>
      </c>
      <c r="H611" s="104">
        <v>542</v>
      </c>
      <c r="I611" s="104">
        <v>0</v>
      </c>
      <c r="J611" s="104">
        <v>542</v>
      </c>
      <c r="K611" s="106">
        <f t="shared" si="94"/>
        <v>2755500</v>
      </c>
      <c r="L611" s="108">
        <v>0</v>
      </c>
      <c r="M611" s="108">
        <v>0</v>
      </c>
      <c r="N611" s="108">
        <v>0</v>
      </c>
      <c r="O611" s="104">
        <v>2755500</v>
      </c>
      <c r="P611" s="114">
        <f t="shared" si="93"/>
        <v>5083.9483394833951</v>
      </c>
      <c r="Q611" s="106">
        <v>9673</v>
      </c>
      <c r="R611" s="60" t="s">
        <v>43</v>
      </c>
      <c r="S611" s="36"/>
      <c r="T611" s="36"/>
    </row>
    <row r="612" spans="1:20" s="21" customFormat="1" ht="24.95" customHeight="1">
      <c r="A612" s="128" t="s">
        <v>1656</v>
      </c>
      <c r="B612" s="99" t="s">
        <v>433</v>
      </c>
      <c r="C612" s="92">
        <v>1960</v>
      </c>
      <c r="D612" s="92" t="s">
        <v>21</v>
      </c>
      <c r="E612" s="92" t="s">
        <v>20</v>
      </c>
      <c r="F612" s="100">
        <v>2</v>
      </c>
      <c r="G612" s="100">
        <v>2</v>
      </c>
      <c r="H612" s="104">
        <v>565.4</v>
      </c>
      <c r="I612" s="104">
        <v>0</v>
      </c>
      <c r="J612" s="104">
        <v>565.4</v>
      </c>
      <c r="K612" s="106">
        <f t="shared" si="94"/>
        <v>2148300</v>
      </c>
      <c r="L612" s="108">
        <v>0</v>
      </c>
      <c r="M612" s="108">
        <v>0</v>
      </c>
      <c r="N612" s="108">
        <v>0</v>
      </c>
      <c r="O612" s="104">
        <v>2148300</v>
      </c>
      <c r="P612" s="114">
        <f t="shared" si="93"/>
        <v>3799.6108949416343</v>
      </c>
      <c r="Q612" s="106">
        <v>9673</v>
      </c>
      <c r="R612" s="60" t="s">
        <v>43</v>
      </c>
    </row>
    <row r="613" spans="1:20" s="21" customFormat="1" ht="26.1" customHeight="1">
      <c r="A613" s="128" t="s">
        <v>1657</v>
      </c>
      <c r="B613" s="90" t="s">
        <v>1219</v>
      </c>
      <c r="C613" s="91">
        <v>1989</v>
      </c>
      <c r="D613" s="91" t="s">
        <v>21</v>
      </c>
      <c r="E613" s="91" t="s">
        <v>20</v>
      </c>
      <c r="F613" s="96">
        <v>9</v>
      </c>
      <c r="G613" s="96">
        <v>4</v>
      </c>
      <c r="H613" s="97">
        <v>7533.4</v>
      </c>
      <c r="I613" s="97">
        <v>300</v>
      </c>
      <c r="J613" s="97">
        <v>4542.8</v>
      </c>
      <c r="K613" s="106">
        <f t="shared" si="94"/>
        <v>10500000</v>
      </c>
      <c r="L613" s="108">
        <v>0</v>
      </c>
      <c r="M613" s="108">
        <v>0</v>
      </c>
      <c r="N613" s="108">
        <v>0</v>
      </c>
      <c r="O613" s="104">
        <v>10500000</v>
      </c>
      <c r="P613" s="114">
        <f>K613/H613</f>
        <v>1393.7929752834045</v>
      </c>
      <c r="Q613" s="106">
        <v>9673</v>
      </c>
      <c r="R613" s="103" t="s">
        <v>43</v>
      </c>
    </row>
    <row r="614" spans="1:20" s="21" customFormat="1" ht="26.1" customHeight="1">
      <c r="A614" s="147" t="s">
        <v>1658</v>
      </c>
      <c r="B614" s="145" t="s">
        <v>434</v>
      </c>
      <c r="C614" s="149">
        <v>1959</v>
      </c>
      <c r="D614" s="149" t="s">
        <v>21</v>
      </c>
      <c r="E614" s="149" t="s">
        <v>20</v>
      </c>
      <c r="F614" s="151">
        <v>2</v>
      </c>
      <c r="G614" s="151">
        <v>1</v>
      </c>
      <c r="H614" s="153">
        <v>689.82</v>
      </c>
      <c r="I614" s="153">
        <v>0</v>
      </c>
      <c r="J614" s="153">
        <v>689.82</v>
      </c>
      <c r="K614" s="106">
        <f>SUM(L614:O614)</f>
        <v>300000</v>
      </c>
      <c r="L614" s="108">
        <v>0</v>
      </c>
      <c r="M614" s="108">
        <v>0</v>
      </c>
      <c r="N614" s="108">
        <v>0</v>
      </c>
      <c r="O614" s="104">
        <v>300000</v>
      </c>
      <c r="P614" s="114">
        <f>K614/H614</f>
        <v>434.89605984169782</v>
      </c>
      <c r="Q614" s="106">
        <v>9673</v>
      </c>
      <c r="R614" s="98" t="s">
        <v>42</v>
      </c>
    </row>
    <row r="615" spans="1:20" s="21" customFormat="1" ht="26.1" customHeight="1">
      <c r="A615" s="148"/>
      <c r="B615" s="146"/>
      <c r="C615" s="150"/>
      <c r="D615" s="150"/>
      <c r="E615" s="150"/>
      <c r="F615" s="152"/>
      <c r="G615" s="152"/>
      <c r="H615" s="154"/>
      <c r="I615" s="154"/>
      <c r="J615" s="154"/>
      <c r="K615" s="106">
        <f t="shared" si="94"/>
        <v>6084500</v>
      </c>
      <c r="L615" s="108">
        <v>0</v>
      </c>
      <c r="M615" s="108">
        <v>0</v>
      </c>
      <c r="N615" s="108">
        <v>0</v>
      </c>
      <c r="O615" s="104">
        <v>6084500</v>
      </c>
      <c r="P615" s="114">
        <f>K615/H614</f>
        <v>8820.4169203560341</v>
      </c>
      <c r="Q615" s="106">
        <v>9673</v>
      </c>
      <c r="R615" s="98" t="s">
        <v>43</v>
      </c>
    </row>
    <row r="616" spans="1:20" s="21" customFormat="1" ht="26.1" customHeight="1">
      <c r="A616" s="128" t="s">
        <v>1659</v>
      </c>
      <c r="B616" s="99" t="s">
        <v>435</v>
      </c>
      <c r="C616" s="92">
        <v>1960</v>
      </c>
      <c r="D616" s="92" t="s">
        <v>21</v>
      </c>
      <c r="E616" s="92" t="s">
        <v>20</v>
      </c>
      <c r="F616" s="100">
        <v>2</v>
      </c>
      <c r="G616" s="100">
        <v>2</v>
      </c>
      <c r="H616" s="104">
        <v>555.23</v>
      </c>
      <c r="I616" s="104">
        <v>0</v>
      </c>
      <c r="J616" s="104">
        <v>555.23</v>
      </c>
      <c r="K616" s="106">
        <f t="shared" si="94"/>
        <v>2863300</v>
      </c>
      <c r="L616" s="108">
        <v>0</v>
      </c>
      <c r="M616" s="108">
        <v>0</v>
      </c>
      <c r="N616" s="108">
        <v>0</v>
      </c>
      <c r="O616" s="104">
        <v>2863300</v>
      </c>
      <c r="P616" s="114">
        <f t="shared" si="93"/>
        <v>5156.9619797201158</v>
      </c>
      <c r="Q616" s="106">
        <v>9673</v>
      </c>
      <c r="R616" s="60" t="s">
        <v>43</v>
      </c>
    </row>
    <row r="617" spans="1:20" s="21" customFormat="1" ht="26.1" customHeight="1">
      <c r="A617" s="128" t="s">
        <v>1660</v>
      </c>
      <c r="B617" s="99" t="s">
        <v>436</v>
      </c>
      <c r="C617" s="92">
        <v>1959</v>
      </c>
      <c r="D617" s="92" t="s">
        <v>21</v>
      </c>
      <c r="E617" s="92" t="s">
        <v>20</v>
      </c>
      <c r="F617" s="100">
        <v>2</v>
      </c>
      <c r="G617" s="100">
        <v>1</v>
      </c>
      <c r="H617" s="104">
        <v>307.11</v>
      </c>
      <c r="I617" s="104">
        <v>0</v>
      </c>
      <c r="J617" s="104">
        <v>307.11</v>
      </c>
      <c r="K617" s="106">
        <f t="shared" si="94"/>
        <v>1468500</v>
      </c>
      <c r="L617" s="108">
        <v>0</v>
      </c>
      <c r="M617" s="108">
        <v>0</v>
      </c>
      <c r="N617" s="108">
        <v>0</v>
      </c>
      <c r="O617" s="104">
        <v>1468500</v>
      </c>
      <c r="P617" s="114">
        <f t="shared" si="93"/>
        <v>4781.6743186480408</v>
      </c>
      <c r="Q617" s="106">
        <v>9673</v>
      </c>
      <c r="R617" s="98" t="s">
        <v>42</v>
      </c>
    </row>
    <row r="618" spans="1:20" s="21" customFormat="1" ht="26.1" customHeight="1">
      <c r="A618" s="128" t="s">
        <v>1661</v>
      </c>
      <c r="B618" s="99" t="s">
        <v>437</v>
      </c>
      <c r="C618" s="92">
        <v>1960</v>
      </c>
      <c r="D618" s="92" t="s">
        <v>21</v>
      </c>
      <c r="E618" s="92" t="s">
        <v>20</v>
      </c>
      <c r="F618" s="92">
        <v>2</v>
      </c>
      <c r="G618" s="92">
        <v>1</v>
      </c>
      <c r="H618" s="104">
        <v>278.89999999999998</v>
      </c>
      <c r="I618" s="104">
        <v>0</v>
      </c>
      <c r="J618" s="104">
        <v>278.89999999999998</v>
      </c>
      <c r="K618" s="106">
        <f t="shared" si="94"/>
        <v>1611500</v>
      </c>
      <c r="L618" s="108">
        <v>0</v>
      </c>
      <c r="M618" s="108">
        <v>0</v>
      </c>
      <c r="N618" s="108">
        <v>0</v>
      </c>
      <c r="O618" s="94">
        <v>1611500</v>
      </c>
      <c r="P618" s="114">
        <f t="shared" si="93"/>
        <v>5778.0566511294373</v>
      </c>
      <c r="Q618" s="106">
        <v>9673</v>
      </c>
      <c r="R618" s="60" t="s">
        <v>43</v>
      </c>
    </row>
    <row r="619" spans="1:20" s="21" customFormat="1" ht="26.1" customHeight="1">
      <c r="A619" s="128" t="s">
        <v>1662</v>
      </c>
      <c r="B619" s="109" t="s">
        <v>454</v>
      </c>
      <c r="C619" s="92">
        <v>1958</v>
      </c>
      <c r="D619" s="92" t="s">
        <v>21</v>
      </c>
      <c r="E619" s="92" t="s">
        <v>20</v>
      </c>
      <c r="F619" s="111">
        <v>2</v>
      </c>
      <c r="G619" s="111">
        <v>2</v>
      </c>
      <c r="H619" s="114">
        <v>860.37</v>
      </c>
      <c r="I619" s="114">
        <v>298.2</v>
      </c>
      <c r="J619" s="114">
        <v>562.16999999999996</v>
      </c>
      <c r="K619" s="106">
        <f>SUM(L619:O619)</f>
        <v>4125000</v>
      </c>
      <c r="L619" s="108">
        <v>0</v>
      </c>
      <c r="M619" s="108">
        <v>0</v>
      </c>
      <c r="N619" s="108">
        <v>0</v>
      </c>
      <c r="O619" s="104">
        <v>4125000</v>
      </c>
      <c r="P619" s="114">
        <f>K619/H619</f>
        <v>4794.4488998919069</v>
      </c>
      <c r="Q619" s="106">
        <v>9673</v>
      </c>
      <c r="R619" s="103" t="s">
        <v>42</v>
      </c>
    </row>
    <row r="620" spans="1:20" s="21" customFormat="1" ht="31.5">
      <c r="A620" s="128" t="s">
        <v>1663</v>
      </c>
      <c r="B620" s="109" t="s">
        <v>438</v>
      </c>
      <c r="C620" s="92">
        <v>1962</v>
      </c>
      <c r="D620" s="92" t="s">
        <v>21</v>
      </c>
      <c r="E620" s="92" t="s">
        <v>92</v>
      </c>
      <c r="F620" s="100">
        <v>2</v>
      </c>
      <c r="G620" s="100">
        <v>2</v>
      </c>
      <c r="H620" s="106">
        <v>547.25</v>
      </c>
      <c r="I620" s="106">
        <v>0</v>
      </c>
      <c r="J620" s="106">
        <v>547.25</v>
      </c>
      <c r="K620" s="106">
        <f t="shared" si="94"/>
        <v>5694087.5</v>
      </c>
      <c r="L620" s="108">
        <v>0</v>
      </c>
      <c r="M620" s="108">
        <v>0</v>
      </c>
      <c r="N620" s="108">
        <v>0</v>
      </c>
      <c r="O620" s="106">
        <v>5694087.5</v>
      </c>
      <c r="P620" s="114">
        <f t="shared" si="93"/>
        <v>10404.910918227501</v>
      </c>
      <c r="Q620" s="106">
        <v>9673</v>
      </c>
      <c r="R620" s="103" t="s">
        <v>43</v>
      </c>
    </row>
    <row r="621" spans="1:20" s="21" customFormat="1" ht="24.95" customHeight="1">
      <c r="A621" s="128" t="s">
        <v>1664</v>
      </c>
      <c r="B621" s="109" t="s">
        <v>439</v>
      </c>
      <c r="C621" s="92">
        <v>1958</v>
      </c>
      <c r="D621" s="92" t="s">
        <v>21</v>
      </c>
      <c r="E621" s="92" t="s">
        <v>20</v>
      </c>
      <c r="F621" s="111">
        <v>2</v>
      </c>
      <c r="G621" s="111">
        <v>2</v>
      </c>
      <c r="H621" s="114">
        <v>424.44</v>
      </c>
      <c r="I621" s="114">
        <v>0</v>
      </c>
      <c r="J621" s="114">
        <v>424.44</v>
      </c>
      <c r="K621" s="106">
        <f t="shared" si="94"/>
        <v>2385900</v>
      </c>
      <c r="L621" s="108">
        <v>0</v>
      </c>
      <c r="M621" s="108">
        <v>0</v>
      </c>
      <c r="N621" s="108">
        <v>0</v>
      </c>
      <c r="O621" s="104">
        <v>2385900</v>
      </c>
      <c r="P621" s="114">
        <f t="shared" si="93"/>
        <v>5621.2892281594568</v>
      </c>
      <c r="Q621" s="106">
        <v>9673</v>
      </c>
      <c r="R621" s="103" t="s">
        <v>42</v>
      </c>
      <c r="S621" s="36"/>
      <c r="T621" s="36"/>
    </row>
    <row r="622" spans="1:20" s="21" customFormat="1" ht="24.95" customHeight="1">
      <c r="A622" s="128" t="s">
        <v>1665</v>
      </c>
      <c r="B622" s="109" t="s">
        <v>440</v>
      </c>
      <c r="C622" s="107">
        <v>1958</v>
      </c>
      <c r="D622" s="92" t="s">
        <v>21</v>
      </c>
      <c r="E622" s="92" t="s">
        <v>20</v>
      </c>
      <c r="F622" s="107">
        <v>2</v>
      </c>
      <c r="G622" s="107">
        <v>2</v>
      </c>
      <c r="H622" s="114">
        <v>430.3</v>
      </c>
      <c r="I622" s="114">
        <v>0</v>
      </c>
      <c r="J622" s="114">
        <v>430.3</v>
      </c>
      <c r="K622" s="106">
        <f t="shared" si="94"/>
        <v>2420000</v>
      </c>
      <c r="L622" s="108">
        <v>0</v>
      </c>
      <c r="M622" s="108">
        <v>0</v>
      </c>
      <c r="N622" s="108">
        <v>0</v>
      </c>
      <c r="O622" s="108">
        <v>2420000</v>
      </c>
      <c r="P622" s="114">
        <f t="shared" si="93"/>
        <v>5623.9832674877989</v>
      </c>
      <c r="Q622" s="106">
        <v>9673</v>
      </c>
      <c r="R622" s="103" t="s">
        <v>42</v>
      </c>
    </row>
    <row r="623" spans="1:20" s="21" customFormat="1" ht="24.95" customHeight="1">
      <c r="A623" s="128" t="s">
        <v>1666</v>
      </c>
      <c r="B623" s="109" t="s">
        <v>441</v>
      </c>
      <c r="C623" s="92">
        <v>1958</v>
      </c>
      <c r="D623" s="92" t="s">
        <v>21</v>
      </c>
      <c r="E623" s="92" t="s">
        <v>20</v>
      </c>
      <c r="F623" s="100">
        <v>2</v>
      </c>
      <c r="G623" s="100">
        <v>2</v>
      </c>
      <c r="H623" s="106">
        <v>437.3</v>
      </c>
      <c r="I623" s="106">
        <v>0</v>
      </c>
      <c r="J623" s="106">
        <v>437.3</v>
      </c>
      <c r="K623" s="106">
        <f t="shared" si="94"/>
        <v>2414500</v>
      </c>
      <c r="L623" s="108">
        <v>0</v>
      </c>
      <c r="M623" s="108">
        <v>0</v>
      </c>
      <c r="N623" s="108">
        <v>0</v>
      </c>
      <c r="O623" s="106">
        <v>2414500</v>
      </c>
      <c r="P623" s="114">
        <f t="shared" si="93"/>
        <v>5521.3812028355815</v>
      </c>
      <c r="Q623" s="106">
        <v>9673</v>
      </c>
      <c r="R623" s="103" t="s">
        <v>42</v>
      </c>
    </row>
    <row r="624" spans="1:20" s="21" customFormat="1" ht="24.95" customHeight="1">
      <c r="A624" s="128" t="s">
        <v>1667</v>
      </c>
      <c r="B624" s="109" t="s">
        <v>442</v>
      </c>
      <c r="C624" s="92">
        <v>1958</v>
      </c>
      <c r="D624" s="92" t="s">
        <v>21</v>
      </c>
      <c r="E624" s="92" t="s">
        <v>20</v>
      </c>
      <c r="F624" s="100">
        <v>2</v>
      </c>
      <c r="G624" s="100">
        <v>2</v>
      </c>
      <c r="H624" s="104">
        <v>422</v>
      </c>
      <c r="I624" s="104">
        <v>0</v>
      </c>
      <c r="J624" s="104">
        <v>422</v>
      </c>
      <c r="K624" s="106">
        <f t="shared" si="94"/>
        <v>2420000</v>
      </c>
      <c r="L624" s="108">
        <v>0</v>
      </c>
      <c r="M624" s="108">
        <v>0</v>
      </c>
      <c r="N624" s="108">
        <v>0</v>
      </c>
      <c r="O624" s="104">
        <v>2420000</v>
      </c>
      <c r="P624" s="114">
        <f t="shared" si="93"/>
        <v>5734.5971563981038</v>
      </c>
      <c r="Q624" s="106">
        <v>9673</v>
      </c>
      <c r="R624" s="103" t="s">
        <v>42</v>
      </c>
      <c r="S624" s="36"/>
      <c r="T624" s="36"/>
    </row>
    <row r="625" spans="1:21" s="21" customFormat="1" ht="24.95" customHeight="1">
      <c r="A625" s="128" t="s">
        <v>1668</v>
      </c>
      <c r="B625" s="109" t="s">
        <v>443</v>
      </c>
      <c r="C625" s="92">
        <v>1958</v>
      </c>
      <c r="D625" s="92" t="s">
        <v>21</v>
      </c>
      <c r="E625" s="92" t="s">
        <v>20</v>
      </c>
      <c r="F625" s="100">
        <v>2</v>
      </c>
      <c r="G625" s="100">
        <v>2</v>
      </c>
      <c r="H625" s="104">
        <v>435.86</v>
      </c>
      <c r="I625" s="104">
        <v>0</v>
      </c>
      <c r="J625" s="104">
        <v>435.86</v>
      </c>
      <c r="K625" s="106">
        <f t="shared" si="94"/>
        <v>2381500</v>
      </c>
      <c r="L625" s="108">
        <v>0</v>
      </c>
      <c r="M625" s="108">
        <v>0</v>
      </c>
      <c r="N625" s="108">
        <v>0</v>
      </c>
      <c r="O625" s="94">
        <v>2381500</v>
      </c>
      <c r="P625" s="114">
        <f t="shared" si="93"/>
        <v>5463.9104299545725</v>
      </c>
      <c r="Q625" s="106">
        <v>9673</v>
      </c>
      <c r="R625" s="103" t="s">
        <v>42</v>
      </c>
    </row>
    <row r="626" spans="1:21" s="21" customFormat="1" ht="24.95" customHeight="1">
      <c r="A626" s="128" t="s">
        <v>1669</v>
      </c>
      <c r="B626" s="109" t="s">
        <v>444</v>
      </c>
      <c r="C626" s="92">
        <v>1958</v>
      </c>
      <c r="D626" s="92" t="s">
        <v>21</v>
      </c>
      <c r="E626" s="92" t="s">
        <v>20</v>
      </c>
      <c r="F626" s="100">
        <v>2</v>
      </c>
      <c r="G626" s="100">
        <v>2</v>
      </c>
      <c r="H626" s="106">
        <v>439.65</v>
      </c>
      <c r="I626" s="106">
        <v>0</v>
      </c>
      <c r="J626" s="106">
        <v>439.65</v>
      </c>
      <c r="K626" s="106">
        <f t="shared" si="94"/>
        <v>2381500</v>
      </c>
      <c r="L626" s="108">
        <v>0</v>
      </c>
      <c r="M626" s="108">
        <v>0</v>
      </c>
      <c r="N626" s="108">
        <v>0</v>
      </c>
      <c r="O626" s="106">
        <v>2381500</v>
      </c>
      <c r="P626" s="114">
        <f t="shared" si="93"/>
        <v>5416.8088252018651</v>
      </c>
      <c r="Q626" s="106">
        <v>9673</v>
      </c>
      <c r="R626" s="103" t="s">
        <v>42</v>
      </c>
    </row>
    <row r="627" spans="1:21" s="21" customFormat="1" ht="24.95" customHeight="1">
      <c r="A627" s="128" t="s">
        <v>1670</v>
      </c>
      <c r="B627" s="109" t="s">
        <v>445</v>
      </c>
      <c r="C627" s="92">
        <v>1958</v>
      </c>
      <c r="D627" s="92" t="s">
        <v>21</v>
      </c>
      <c r="E627" s="92" t="s">
        <v>20</v>
      </c>
      <c r="F627" s="100">
        <v>2</v>
      </c>
      <c r="G627" s="100">
        <v>2</v>
      </c>
      <c r="H627" s="104">
        <v>372.35</v>
      </c>
      <c r="I627" s="104">
        <v>0</v>
      </c>
      <c r="J627" s="104">
        <v>372.35</v>
      </c>
      <c r="K627" s="106">
        <f t="shared" si="94"/>
        <v>2381500</v>
      </c>
      <c r="L627" s="108">
        <v>0</v>
      </c>
      <c r="M627" s="108">
        <v>0</v>
      </c>
      <c r="N627" s="108">
        <v>0</v>
      </c>
      <c r="O627" s="104">
        <v>2381500</v>
      </c>
      <c r="P627" s="114">
        <f t="shared" si="93"/>
        <v>6395.8641063515506</v>
      </c>
      <c r="Q627" s="106">
        <v>9673</v>
      </c>
      <c r="R627" s="103" t="s">
        <v>42</v>
      </c>
      <c r="U627" s="36"/>
    </row>
    <row r="628" spans="1:21" s="21" customFormat="1" ht="24.95" customHeight="1">
      <c r="A628" s="128" t="s">
        <v>1671</v>
      </c>
      <c r="B628" s="109" t="s">
        <v>446</v>
      </c>
      <c r="C628" s="107">
        <v>1958</v>
      </c>
      <c r="D628" s="92" t="s">
        <v>21</v>
      </c>
      <c r="E628" s="92" t="s">
        <v>20</v>
      </c>
      <c r="F628" s="100">
        <v>2</v>
      </c>
      <c r="G628" s="100">
        <v>2</v>
      </c>
      <c r="H628" s="114">
        <v>438.71</v>
      </c>
      <c r="I628" s="114">
        <v>0</v>
      </c>
      <c r="J628" s="114">
        <v>438.71</v>
      </c>
      <c r="K628" s="106">
        <f t="shared" si="94"/>
        <v>2381500</v>
      </c>
      <c r="L628" s="108">
        <v>0</v>
      </c>
      <c r="M628" s="108">
        <v>0</v>
      </c>
      <c r="N628" s="108">
        <v>0</v>
      </c>
      <c r="O628" s="108">
        <v>2381500</v>
      </c>
      <c r="P628" s="114">
        <f t="shared" si="93"/>
        <v>5428.4151261653487</v>
      </c>
      <c r="Q628" s="106">
        <v>9673</v>
      </c>
      <c r="R628" s="103" t="s">
        <v>42</v>
      </c>
    </row>
    <row r="629" spans="1:21" s="21" customFormat="1" ht="24.95" customHeight="1">
      <c r="A629" s="128" t="s">
        <v>1672</v>
      </c>
      <c r="B629" s="109" t="s">
        <v>447</v>
      </c>
      <c r="C629" s="92">
        <v>1958</v>
      </c>
      <c r="D629" s="92" t="s">
        <v>21</v>
      </c>
      <c r="E629" s="92" t="s">
        <v>20</v>
      </c>
      <c r="F629" s="100">
        <v>2</v>
      </c>
      <c r="G629" s="100">
        <v>2</v>
      </c>
      <c r="H629" s="106">
        <v>437.82</v>
      </c>
      <c r="I629" s="106">
        <v>0</v>
      </c>
      <c r="J629" s="106">
        <v>437.82</v>
      </c>
      <c r="K629" s="106">
        <f t="shared" si="94"/>
        <v>2381500</v>
      </c>
      <c r="L629" s="108">
        <v>0</v>
      </c>
      <c r="M629" s="108">
        <v>0</v>
      </c>
      <c r="N629" s="108">
        <v>0</v>
      </c>
      <c r="O629" s="106">
        <v>2381500</v>
      </c>
      <c r="P629" s="114">
        <f t="shared" si="93"/>
        <v>5439.4500022840439</v>
      </c>
      <c r="Q629" s="106">
        <v>9673</v>
      </c>
      <c r="R629" s="103" t="s">
        <v>42</v>
      </c>
    </row>
    <row r="630" spans="1:21" s="21" customFormat="1" ht="24.95" customHeight="1">
      <c r="A630" s="128" t="s">
        <v>1673</v>
      </c>
      <c r="B630" s="109" t="s">
        <v>448</v>
      </c>
      <c r="C630" s="92">
        <v>1959</v>
      </c>
      <c r="D630" s="92" t="s">
        <v>21</v>
      </c>
      <c r="E630" s="92" t="s">
        <v>20</v>
      </c>
      <c r="F630" s="100">
        <v>2</v>
      </c>
      <c r="G630" s="100">
        <v>2</v>
      </c>
      <c r="H630" s="114">
        <v>439.95</v>
      </c>
      <c r="I630" s="114">
        <v>0</v>
      </c>
      <c r="J630" s="114">
        <v>439.95</v>
      </c>
      <c r="K630" s="106">
        <f t="shared" si="94"/>
        <v>2381500</v>
      </c>
      <c r="L630" s="108">
        <v>0</v>
      </c>
      <c r="M630" s="108">
        <v>0</v>
      </c>
      <c r="N630" s="108">
        <v>0</v>
      </c>
      <c r="O630" s="104">
        <v>2381500</v>
      </c>
      <c r="P630" s="114">
        <f t="shared" si="93"/>
        <v>5413.1151267189452</v>
      </c>
      <c r="Q630" s="106">
        <v>9673</v>
      </c>
      <c r="R630" s="98" t="s">
        <v>42</v>
      </c>
      <c r="S630" s="36"/>
      <c r="T630" s="36"/>
    </row>
    <row r="631" spans="1:21" s="21" customFormat="1" ht="24.95" customHeight="1">
      <c r="A631" s="128" t="s">
        <v>1674</v>
      </c>
      <c r="B631" s="109" t="s">
        <v>449</v>
      </c>
      <c r="C631" s="92">
        <v>1959</v>
      </c>
      <c r="D631" s="92" t="s">
        <v>21</v>
      </c>
      <c r="E631" s="92" t="s">
        <v>20</v>
      </c>
      <c r="F631" s="100">
        <v>2</v>
      </c>
      <c r="G631" s="100">
        <v>2</v>
      </c>
      <c r="H631" s="114">
        <v>435.51</v>
      </c>
      <c r="I631" s="114">
        <v>0</v>
      </c>
      <c r="J631" s="114">
        <v>435.51</v>
      </c>
      <c r="K631" s="106">
        <f t="shared" si="94"/>
        <v>2381500</v>
      </c>
      <c r="L631" s="108">
        <v>0</v>
      </c>
      <c r="M631" s="108">
        <v>0</v>
      </c>
      <c r="N631" s="108">
        <v>0</v>
      </c>
      <c r="O631" s="104">
        <v>2381500</v>
      </c>
      <c r="P631" s="114">
        <f t="shared" si="93"/>
        <v>5468.3015315377379</v>
      </c>
      <c r="Q631" s="106">
        <v>9673</v>
      </c>
      <c r="R631" s="98" t="s">
        <v>42</v>
      </c>
    </row>
    <row r="632" spans="1:21" s="21" customFormat="1" ht="24.95" customHeight="1">
      <c r="A632" s="128" t="s">
        <v>1675</v>
      </c>
      <c r="B632" s="109" t="s">
        <v>450</v>
      </c>
      <c r="C632" s="92">
        <v>1959</v>
      </c>
      <c r="D632" s="92" t="s">
        <v>21</v>
      </c>
      <c r="E632" s="92" t="s">
        <v>20</v>
      </c>
      <c r="F632" s="100">
        <v>2</v>
      </c>
      <c r="G632" s="100">
        <v>2</v>
      </c>
      <c r="H632" s="114">
        <v>436.83</v>
      </c>
      <c r="I632" s="114">
        <v>0</v>
      </c>
      <c r="J632" s="114">
        <v>436.83</v>
      </c>
      <c r="K632" s="106">
        <f t="shared" si="94"/>
        <v>2381500</v>
      </c>
      <c r="L632" s="108">
        <v>0</v>
      </c>
      <c r="M632" s="108">
        <v>0</v>
      </c>
      <c r="N632" s="108">
        <v>0</v>
      </c>
      <c r="O632" s="104">
        <v>2381500</v>
      </c>
      <c r="P632" s="114">
        <f t="shared" si="93"/>
        <v>5451.7775793787059</v>
      </c>
      <c r="Q632" s="106">
        <v>9673</v>
      </c>
      <c r="R632" s="98" t="s">
        <v>42</v>
      </c>
    </row>
    <row r="633" spans="1:21" s="21" customFormat="1" ht="24.95" customHeight="1">
      <c r="A633" s="128" t="s">
        <v>1676</v>
      </c>
      <c r="B633" s="109" t="s">
        <v>451</v>
      </c>
      <c r="C633" s="92">
        <v>1959</v>
      </c>
      <c r="D633" s="92" t="s">
        <v>21</v>
      </c>
      <c r="E633" s="92" t="s">
        <v>20</v>
      </c>
      <c r="F633" s="100">
        <v>2</v>
      </c>
      <c r="G633" s="100">
        <v>2</v>
      </c>
      <c r="H633" s="114">
        <v>444.76</v>
      </c>
      <c r="I633" s="114">
        <v>0</v>
      </c>
      <c r="J633" s="114">
        <v>444.76</v>
      </c>
      <c r="K633" s="106">
        <f t="shared" si="94"/>
        <v>2381500</v>
      </c>
      <c r="L633" s="108">
        <v>0</v>
      </c>
      <c r="M633" s="108">
        <v>0</v>
      </c>
      <c r="N633" s="108">
        <v>0</v>
      </c>
      <c r="O633" s="104">
        <v>2381500</v>
      </c>
      <c r="P633" s="114">
        <f t="shared" si="93"/>
        <v>5354.5732529903771</v>
      </c>
      <c r="Q633" s="106">
        <v>9673</v>
      </c>
      <c r="R633" s="98" t="s">
        <v>42</v>
      </c>
    </row>
    <row r="634" spans="1:21" s="21" customFormat="1" ht="24.95" customHeight="1">
      <c r="A634" s="128" t="s">
        <v>1677</v>
      </c>
      <c r="B634" s="99" t="s">
        <v>452</v>
      </c>
      <c r="C634" s="92">
        <v>1959</v>
      </c>
      <c r="D634" s="92" t="s">
        <v>21</v>
      </c>
      <c r="E634" s="92" t="s">
        <v>20</v>
      </c>
      <c r="F634" s="100">
        <v>2</v>
      </c>
      <c r="G634" s="100">
        <v>2</v>
      </c>
      <c r="H634" s="114">
        <v>434.17</v>
      </c>
      <c r="I634" s="114">
        <v>0</v>
      </c>
      <c r="J634" s="114">
        <v>434.17</v>
      </c>
      <c r="K634" s="106">
        <f t="shared" si="94"/>
        <v>2381500</v>
      </c>
      <c r="L634" s="108">
        <v>0</v>
      </c>
      <c r="M634" s="108">
        <v>0</v>
      </c>
      <c r="N634" s="108">
        <v>0</v>
      </c>
      <c r="O634" s="104">
        <v>2381500</v>
      </c>
      <c r="P634" s="114">
        <f t="shared" si="93"/>
        <v>5485.1786166708889</v>
      </c>
      <c r="Q634" s="106">
        <v>9673</v>
      </c>
      <c r="R634" s="98" t="s">
        <v>42</v>
      </c>
    </row>
    <row r="635" spans="1:21" s="21" customFormat="1" ht="24.95" customHeight="1">
      <c r="A635" s="128" t="s">
        <v>1678</v>
      </c>
      <c r="B635" s="109" t="s">
        <v>453</v>
      </c>
      <c r="C635" s="92">
        <v>1961</v>
      </c>
      <c r="D635" s="92" t="s">
        <v>21</v>
      </c>
      <c r="E635" s="92" t="s">
        <v>20</v>
      </c>
      <c r="F635" s="100">
        <v>2</v>
      </c>
      <c r="G635" s="100">
        <v>2</v>
      </c>
      <c r="H635" s="114">
        <v>646.76</v>
      </c>
      <c r="I635" s="114">
        <v>0</v>
      </c>
      <c r="J635" s="114">
        <v>646.76</v>
      </c>
      <c r="K635" s="106">
        <f t="shared" si="94"/>
        <v>6852036</v>
      </c>
      <c r="L635" s="108">
        <v>0</v>
      </c>
      <c r="M635" s="108">
        <v>0</v>
      </c>
      <c r="N635" s="108">
        <v>0</v>
      </c>
      <c r="O635" s="104">
        <v>6852036</v>
      </c>
      <c r="P635" s="114">
        <f t="shared" si="93"/>
        <v>10594.402869688911</v>
      </c>
      <c r="Q635" s="106">
        <v>9673</v>
      </c>
      <c r="R635" s="103" t="s">
        <v>42</v>
      </c>
    </row>
    <row r="636" spans="1:21" s="21" customFormat="1" ht="24.95" customHeight="1">
      <c r="A636" s="128" t="s">
        <v>1679</v>
      </c>
      <c r="B636" s="99" t="s">
        <v>455</v>
      </c>
      <c r="C636" s="92">
        <v>1959</v>
      </c>
      <c r="D636" s="92" t="s">
        <v>21</v>
      </c>
      <c r="E636" s="92" t="s">
        <v>20</v>
      </c>
      <c r="F636" s="111">
        <v>2</v>
      </c>
      <c r="G636" s="111">
        <v>1</v>
      </c>
      <c r="H636" s="114">
        <v>282.5</v>
      </c>
      <c r="I636" s="114">
        <v>0</v>
      </c>
      <c r="J636" s="114">
        <v>282.5</v>
      </c>
      <c r="K636" s="106">
        <f t="shared" si="94"/>
        <v>2797100</v>
      </c>
      <c r="L636" s="108">
        <v>0</v>
      </c>
      <c r="M636" s="108">
        <v>0</v>
      </c>
      <c r="N636" s="108">
        <v>0</v>
      </c>
      <c r="O636" s="104">
        <v>2797100</v>
      </c>
      <c r="P636" s="114">
        <f t="shared" si="93"/>
        <v>9901.2389380530967</v>
      </c>
      <c r="Q636" s="106">
        <v>9673</v>
      </c>
      <c r="R636" s="98" t="s">
        <v>42</v>
      </c>
    </row>
    <row r="637" spans="1:21" s="21" customFormat="1" ht="24.95" customHeight="1">
      <c r="A637" s="147" t="s">
        <v>1680</v>
      </c>
      <c r="B637" s="145" t="s">
        <v>457</v>
      </c>
      <c r="C637" s="149">
        <v>1958</v>
      </c>
      <c r="D637" s="149" t="s">
        <v>21</v>
      </c>
      <c r="E637" s="149" t="s">
        <v>20</v>
      </c>
      <c r="F637" s="141">
        <v>2</v>
      </c>
      <c r="G637" s="141">
        <v>2</v>
      </c>
      <c r="H637" s="155">
        <v>610.20000000000005</v>
      </c>
      <c r="I637" s="155">
        <v>0</v>
      </c>
      <c r="J637" s="155">
        <v>610.20000000000005</v>
      </c>
      <c r="K637" s="106">
        <f>SUM(L637:O637)</f>
        <v>300000</v>
      </c>
      <c r="L637" s="108">
        <v>0</v>
      </c>
      <c r="M637" s="108">
        <v>0</v>
      </c>
      <c r="N637" s="108">
        <v>0</v>
      </c>
      <c r="O637" s="104">
        <v>300000</v>
      </c>
      <c r="P637" s="114">
        <f t="shared" si="93"/>
        <v>491.64208456243853</v>
      </c>
      <c r="Q637" s="106">
        <v>9673</v>
      </c>
      <c r="R637" s="103" t="s">
        <v>42</v>
      </c>
    </row>
    <row r="638" spans="1:21" s="21" customFormat="1" ht="24.95" customHeight="1">
      <c r="A638" s="148"/>
      <c r="B638" s="146"/>
      <c r="C638" s="150"/>
      <c r="D638" s="150"/>
      <c r="E638" s="150"/>
      <c r="F638" s="142"/>
      <c r="G638" s="142"/>
      <c r="H638" s="156"/>
      <c r="I638" s="156"/>
      <c r="J638" s="156"/>
      <c r="K638" s="106">
        <f>SUM(L638:O638)</f>
        <v>2741200</v>
      </c>
      <c r="L638" s="108">
        <v>0</v>
      </c>
      <c r="M638" s="108">
        <v>0</v>
      </c>
      <c r="N638" s="108">
        <v>0</v>
      </c>
      <c r="O638" s="104">
        <v>2741200</v>
      </c>
      <c r="P638" s="114">
        <f>K638/H637</f>
        <v>4492.2976073418549</v>
      </c>
      <c r="Q638" s="106">
        <v>9673</v>
      </c>
      <c r="R638" s="103" t="s">
        <v>43</v>
      </c>
    </row>
    <row r="639" spans="1:21" s="21" customFormat="1" ht="24.95" customHeight="1">
      <c r="A639" s="128" t="s">
        <v>1681</v>
      </c>
      <c r="B639" s="99" t="s">
        <v>459</v>
      </c>
      <c r="C639" s="92">
        <v>1958</v>
      </c>
      <c r="D639" s="92" t="s">
        <v>21</v>
      </c>
      <c r="E639" s="92" t="s">
        <v>20</v>
      </c>
      <c r="F639" s="111">
        <v>2</v>
      </c>
      <c r="G639" s="111">
        <v>2</v>
      </c>
      <c r="H639" s="114">
        <v>783.44</v>
      </c>
      <c r="I639" s="114">
        <v>352.8</v>
      </c>
      <c r="J639" s="114">
        <v>430.64</v>
      </c>
      <c r="K639" s="106">
        <f>SUM(L639:O639)</f>
        <v>3729000</v>
      </c>
      <c r="L639" s="108">
        <v>0</v>
      </c>
      <c r="M639" s="108">
        <v>0</v>
      </c>
      <c r="N639" s="108">
        <v>0</v>
      </c>
      <c r="O639" s="104">
        <v>3729000</v>
      </c>
      <c r="P639" s="114">
        <f>K639/H639</f>
        <v>4759.7773920147038</v>
      </c>
      <c r="Q639" s="106">
        <v>9673</v>
      </c>
      <c r="R639" s="103" t="s">
        <v>42</v>
      </c>
    </row>
    <row r="640" spans="1:21" s="21" customFormat="1" ht="24.95" customHeight="1">
      <c r="A640" s="128" t="s">
        <v>1682</v>
      </c>
      <c r="B640" s="99" t="s">
        <v>460</v>
      </c>
      <c r="C640" s="92">
        <v>1957</v>
      </c>
      <c r="D640" s="92" t="s">
        <v>21</v>
      </c>
      <c r="E640" s="92" t="s">
        <v>20</v>
      </c>
      <c r="F640" s="111">
        <v>2</v>
      </c>
      <c r="G640" s="111">
        <v>2</v>
      </c>
      <c r="H640" s="114">
        <v>844.43</v>
      </c>
      <c r="I640" s="114">
        <v>327.2</v>
      </c>
      <c r="J640" s="114">
        <v>517.23</v>
      </c>
      <c r="K640" s="106">
        <f>SUM(L640:O640)</f>
        <v>3724471.58</v>
      </c>
      <c r="L640" s="108">
        <v>0</v>
      </c>
      <c r="M640" s="108">
        <v>0</v>
      </c>
      <c r="N640" s="108">
        <v>0</v>
      </c>
      <c r="O640" s="104">
        <v>3724471.58</v>
      </c>
      <c r="P640" s="114">
        <f>K640/H640</f>
        <v>4410.6338950534682</v>
      </c>
      <c r="Q640" s="106">
        <v>9673</v>
      </c>
      <c r="R640" s="98" t="s">
        <v>41</v>
      </c>
    </row>
    <row r="641" spans="1:18" s="21" customFormat="1" ht="24.95" customHeight="1">
      <c r="A641" s="128" t="s">
        <v>1683</v>
      </c>
      <c r="B641" s="99" t="s">
        <v>456</v>
      </c>
      <c r="C641" s="92">
        <v>1961</v>
      </c>
      <c r="D641" s="92" t="s">
        <v>21</v>
      </c>
      <c r="E641" s="92" t="s">
        <v>20</v>
      </c>
      <c r="F641" s="111">
        <v>2</v>
      </c>
      <c r="G641" s="111">
        <v>1</v>
      </c>
      <c r="H641" s="114">
        <v>307.01</v>
      </c>
      <c r="I641" s="114">
        <v>0</v>
      </c>
      <c r="J641" s="114">
        <v>307.01</v>
      </c>
      <c r="K641" s="106">
        <f t="shared" si="94"/>
        <v>1677500</v>
      </c>
      <c r="L641" s="108">
        <v>0</v>
      </c>
      <c r="M641" s="108">
        <v>0</v>
      </c>
      <c r="N641" s="108">
        <v>0</v>
      </c>
      <c r="O641" s="104">
        <v>1677500</v>
      </c>
      <c r="P641" s="114">
        <f t="shared" si="93"/>
        <v>5463.9914009315662</v>
      </c>
      <c r="Q641" s="106">
        <v>9673</v>
      </c>
      <c r="R641" s="103" t="s">
        <v>43</v>
      </c>
    </row>
    <row r="642" spans="1:18" s="21" customFormat="1" ht="24.95" customHeight="1">
      <c r="A642" s="128" t="s">
        <v>1684</v>
      </c>
      <c r="B642" s="99" t="s">
        <v>458</v>
      </c>
      <c r="C642" s="92">
        <v>1961</v>
      </c>
      <c r="D642" s="92" t="s">
        <v>21</v>
      </c>
      <c r="E642" s="92" t="s">
        <v>20</v>
      </c>
      <c r="F642" s="111">
        <v>2</v>
      </c>
      <c r="G642" s="111">
        <v>1</v>
      </c>
      <c r="H642" s="114">
        <v>285.8</v>
      </c>
      <c r="I642" s="114">
        <v>0</v>
      </c>
      <c r="J642" s="114">
        <v>285.8</v>
      </c>
      <c r="K642" s="106">
        <f t="shared" si="94"/>
        <v>1415700</v>
      </c>
      <c r="L642" s="108">
        <v>0</v>
      </c>
      <c r="M642" s="108">
        <v>0</v>
      </c>
      <c r="N642" s="108">
        <v>0</v>
      </c>
      <c r="O642" s="104">
        <v>1415700</v>
      </c>
      <c r="P642" s="114">
        <f t="shared" si="93"/>
        <v>4953.4639608117559</v>
      </c>
      <c r="Q642" s="106">
        <v>9673</v>
      </c>
      <c r="R642" s="103" t="s">
        <v>43</v>
      </c>
    </row>
    <row r="643" spans="1:18" s="21" customFormat="1" ht="24.95" customHeight="1">
      <c r="A643" s="128" t="s">
        <v>1685</v>
      </c>
      <c r="B643" s="99" t="s">
        <v>461</v>
      </c>
      <c r="C643" s="92">
        <v>1961</v>
      </c>
      <c r="D643" s="92" t="s">
        <v>21</v>
      </c>
      <c r="E643" s="92" t="s">
        <v>23</v>
      </c>
      <c r="F643" s="111">
        <v>9</v>
      </c>
      <c r="G643" s="111">
        <v>4</v>
      </c>
      <c r="H643" s="114">
        <v>7753.4</v>
      </c>
      <c r="I643" s="114">
        <v>0</v>
      </c>
      <c r="J643" s="114">
        <v>7753.4</v>
      </c>
      <c r="K643" s="106">
        <f t="shared" si="94"/>
        <v>21761490</v>
      </c>
      <c r="L643" s="108">
        <v>0</v>
      </c>
      <c r="M643" s="108">
        <v>0</v>
      </c>
      <c r="N643" s="108">
        <v>0</v>
      </c>
      <c r="O643" s="104">
        <v>21761490</v>
      </c>
      <c r="P643" s="114">
        <f t="shared" si="93"/>
        <v>2806.7028658395029</v>
      </c>
      <c r="Q643" s="106">
        <v>9673</v>
      </c>
      <c r="R643" s="103" t="s">
        <v>43</v>
      </c>
    </row>
    <row r="644" spans="1:18" s="21" customFormat="1" ht="24.95" customHeight="1">
      <c r="A644" s="147" t="s">
        <v>1686</v>
      </c>
      <c r="B644" s="145" t="s">
        <v>468</v>
      </c>
      <c r="C644" s="149">
        <v>1958</v>
      </c>
      <c r="D644" s="149" t="s">
        <v>21</v>
      </c>
      <c r="E644" s="149" t="s">
        <v>856</v>
      </c>
      <c r="F644" s="141">
        <v>2</v>
      </c>
      <c r="G644" s="141">
        <v>2</v>
      </c>
      <c r="H644" s="155">
        <v>455.8</v>
      </c>
      <c r="I644" s="155">
        <v>0</v>
      </c>
      <c r="J644" s="155">
        <v>455.8</v>
      </c>
      <c r="K644" s="106">
        <f>SUM(L644:O644)</f>
        <v>300000</v>
      </c>
      <c r="L644" s="108">
        <v>0</v>
      </c>
      <c r="M644" s="108">
        <v>0</v>
      </c>
      <c r="N644" s="108">
        <v>0</v>
      </c>
      <c r="O644" s="104">
        <v>300000</v>
      </c>
      <c r="P644" s="114">
        <f t="shared" si="93"/>
        <v>658.18341377797276</v>
      </c>
      <c r="Q644" s="106">
        <v>9673</v>
      </c>
      <c r="R644" s="103" t="s">
        <v>42</v>
      </c>
    </row>
    <row r="645" spans="1:18" s="21" customFormat="1" ht="24.95" customHeight="1">
      <c r="A645" s="148"/>
      <c r="B645" s="146"/>
      <c r="C645" s="150"/>
      <c r="D645" s="150"/>
      <c r="E645" s="150"/>
      <c r="F645" s="142"/>
      <c r="G645" s="142"/>
      <c r="H645" s="156"/>
      <c r="I645" s="156"/>
      <c r="J645" s="156"/>
      <c r="K645" s="106">
        <f>SUM(L645:O645)</f>
        <v>2860000</v>
      </c>
      <c r="L645" s="108">
        <v>0</v>
      </c>
      <c r="M645" s="108">
        <v>0</v>
      </c>
      <c r="N645" s="108">
        <v>0</v>
      </c>
      <c r="O645" s="104">
        <v>2860000</v>
      </c>
      <c r="P645" s="114">
        <f>K645/H644</f>
        <v>6274.6818780166741</v>
      </c>
      <c r="Q645" s="106">
        <v>9673</v>
      </c>
      <c r="R645" s="103" t="s">
        <v>43</v>
      </c>
    </row>
    <row r="646" spans="1:18" s="21" customFormat="1" ht="24.95" customHeight="1">
      <c r="A646" s="128" t="s">
        <v>1687</v>
      </c>
      <c r="B646" s="99" t="s">
        <v>469</v>
      </c>
      <c r="C646" s="92">
        <v>1958</v>
      </c>
      <c r="D646" s="92" t="s">
        <v>21</v>
      </c>
      <c r="E646" s="92" t="s">
        <v>856</v>
      </c>
      <c r="F646" s="111">
        <v>2</v>
      </c>
      <c r="G646" s="111">
        <v>2</v>
      </c>
      <c r="H646" s="114">
        <v>454.5</v>
      </c>
      <c r="I646" s="114">
        <v>0</v>
      </c>
      <c r="J646" s="114">
        <v>454.5</v>
      </c>
      <c r="K646" s="106">
        <f>SUM(L646:O646)</f>
        <v>2860000</v>
      </c>
      <c r="L646" s="108">
        <v>0</v>
      </c>
      <c r="M646" s="108">
        <v>0</v>
      </c>
      <c r="N646" s="108">
        <v>0</v>
      </c>
      <c r="O646" s="104">
        <v>2860000</v>
      </c>
      <c r="P646" s="114">
        <f>K646/H646</f>
        <v>6292.6292629262925</v>
      </c>
      <c r="Q646" s="106">
        <v>9673</v>
      </c>
      <c r="R646" s="103" t="s">
        <v>42</v>
      </c>
    </row>
    <row r="647" spans="1:18" s="21" customFormat="1" ht="24.95" customHeight="1">
      <c r="A647" s="128" t="s">
        <v>1688</v>
      </c>
      <c r="B647" s="99" t="s">
        <v>470</v>
      </c>
      <c r="C647" s="107">
        <v>1959</v>
      </c>
      <c r="D647" s="92" t="s">
        <v>21</v>
      </c>
      <c r="E647" s="92" t="s">
        <v>856</v>
      </c>
      <c r="F647" s="107">
        <v>2</v>
      </c>
      <c r="G647" s="107">
        <v>2</v>
      </c>
      <c r="H647" s="114">
        <v>467.4</v>
      </c>
      <c r="I647" s="114">
        <v>0</v>
      </c>
      <c r="J647" s="114">
        <v>467.4</v>
      </c>
      <c r="K647" s="106">
        <f>SUM(L647:O647)</f>
        <v>2860000</v>
      </c>
      <c r="L647" s="108">
        <v>0</v>
      </c>
      <c r="M647" s="108">
        <v>0</v>
      </c>
      <c r="N647" s="108">
        <v>0</v>
      </c>
      <c r="O647" s="108">
        <v>2860000</v>
      </c>
      <c r="P647" s="114">
        <f>K647/H647</f>
        <v>6118.9559264013697</v>
      </c>
      <c r="Q647" s="106">
        <v>9673</v>
      </c>
      <c r="R647" s="98" t="s">
        <v>42</v>
      </c>
    </row>
    <row r="648" spans="1:18" s="21" customFormat="1" ht="24.95" customHeight="1">
      <c r="A648" s="128" t="s">
        <v>1689</v>
      </c>
      <c r="B648" s="99" t="s">
        <v>462</v>
      </c>
      <c r="C648" s="92">
        <v>1958</v>
      </c>
      <c r="D648" s="92" t="s">
        <v>21</v>
      </c>
      <c r="E648" s="92" t="s">
        <v>856</v>
      </c>
      <c r="F648" s="111">
        <v>2</v>
      </c>
      <c r="G648" s="111">
        <v>2</v>
      </c>
      <c r="H648" s="114">
        <v>456</v>
      </c>
      <c r="I648" s="114">
        <v>0</v>
      </c>
      <c r="J648" s="114">
        <v>456</v>
      </c>
      <c r="K648" s="106">
        <f t="shared" si="94"/>
        <v>2860000</v>
      </c>
      <c r="L648" s="108">
        <v>0</v>
      </c>
      <c r="M648" s="108">
        <v>0</v>
      </c>
      <c r="N648" s="108">
        <v>0</v>
      </c>
      <c r="O648" s="104">
        <v>2860000</v>
      </c>
      <c r="P648" s="114">
        <f t="shared" si="93"/>
        <v>6271.9298245614036</v>
      </c>
      <c r="Q648" s="106">
        <v>9673</v>
      </c>
      <c r="R648" s="103" t="s">
        <v>42</v>
      </c>
    </row>
    <row r="649" spans="1:18" s="21" customFormat="1" ht="24.95" customHeight="1">
      <c r="A649" s="128" t="s">
        <v>1690</v>
      </c>
      <c r="B649" s="99" t="s">
        <v>463</v>
      </c>
      <c r="C649" s="92">
        <v>1958</v>
      </c>
      <c r="D649" s="92" t="s">
        <v>21</v>
      </c>
      <c r="E649" s="92" t="s">
        <v>856</v>
      </c>
      <c r="F649" s="111">
        <v>2</v>
      </c>
      <c r="G649" s="111">
        <v>2</v>
      </c>
      <c r="H649" s="114">
        <v>455.6</v>
      </c>
      <c r="I649" s="114">
        <v>0</v>
      </c>
      <c r="J649" s="114">
        <v>455.6</v>
      </c>
      <c r="K649" s="106">
        <f t="shared" si="94"/>
        <v>2860000</v>
      </c>
      <c r="L649" s="108">
        <v>0</v>
      </c>
      <c r="M649" s="108">
        <v>0</v>
      </c>
      <c r="N649" s="108">
        <v>0</v>
      </c>
      <c r="O649" s="104">
        <v>2860000</v>
      </c>
      <c r="P649" s="114">
        <f t="shared" si="93"/>
        <v>6277.436347673397</v>
      </c>
      <c r="Q649" s="106">
        <v>9673</v>
      </c>
      <c r="R649" s="103" t="s">
        <v>42</v>
      </c>
    </row>
    <row r="650" spans="1:18" s="21" customFormat="1" ht="24.95" customHeight="1">
      <c r="A650" s="166" t="s">
        <v>1691</v>
      </c>
      <c r="B650" s="190" t="s">
        <v>464</v>
      </c>
      <c r="C650" s="158">
        <v>1956</v>
      </c>
      <c r="D650" s="158" t="s">
        <v>21</v>
      </c>
      <c r="E650" s="158" t="s">
        <v>856</v>
      </c>
      <c r="F650" s="175">
        <v>2</v>
      </c>
      <c r="G650" s="175">
        <v>2</v>
      </c>
      <c r="H650" s="157">
        <v>455.2</v>
      </c>
      <c r="I650" s="157">
        <v>0</v>
      </c>
      <c r="J650" s="157">
        <v>455.2</v>
      </c>
      <c r="K650" s="106">
        <f t="shared" si="94"/>
        <v>62674.98</v>
      </c>
      <c r="L650" s="108">
        <v>0</v>
      </c>
      <c r="M650" s="108">
        <v>0</v>
      </c>
      <c r="N650" s="108">
        <v>0</v>
      </c>
      <c r="O650" s="104">
        <v>62674.98</v>
      </c>
      <c r="P650" s="114">
        <f t="shared" si="93"/>
        <v>137.68668717047453</v>
      </c>
      <c r="Q650" s="106">
        <v>9673</v>
      </c>
      <c r="R650" s="98" t="s">
        <v>41</v>
      </c>
    </row>
    <row r="651" spans="1:18" s="21" customFormat="1" ht="24.95" customHeight="1">
      <c r="A651" s="166"/>
      <c r="B651" s="190"/>
      <c r="C651" s="158"/>
      <c r="D651" s="158"/>
      <c r="E651" s="158"/>
      <c r="F651" s="175"/>
      <c r="G651" s="175"/>
      <c r="H651" s="157"/>
      <c r="I651" s="157"/>
      <c r="J651" s="157"/>
      <c r="K651" s="106">
        <f>SUM(L651:O651)</f>
        <v>2860000</v>
      </c>
      <c r="L651" s="108">
        <v>0</v>
      </c>
      <c r="M651" s="108">
        <v>0</v>
      </c>
      <c r="N651" s="108">
        <v>0</v>
      </c>
      <c r="O651" s="104">
        <v>2860000</v>
      </c>
      <c r="P651" s="114">
        <f>K651/H650</f>
        <v>6282.9525483304042</v>
      </c>
      <c r="Q651" s="106">
        <v>9673</v>
      </c>
      <c r="R651" s="98" t="s">
        <v>42</v>
      </c>
    </row>
    <row r="652" spans="1:18" s="21" customFormat="1" ht="24.95" customHeight="1">
      <c r="A652" s="166" t="s">
        <v>1692</v>
      </c>
      <c r="B652" s="190" t="s">
        <v>465</v>
      </c>
      <c r="C652" s="158">
        <v>1956</v>
      </c>
      <c r="D652" s="158" t="s">
        <v>21</v>
      </c>
      <c r="E652" s="158" t="s">
        <v>856</v>
      </c>
      <c r="F652" s="175">
        <v>2</v>
      </c>
      <c r="G652" s="175">
        <v>2</v>
      </c>
      <c r="H652" s="157">
        <v>463</v>
      </c>
      <c r="I652" s="157">
        <v>0</v>
      </c>
      <c r="J652" s="157">
        <v>463</v>
      </c>
      <c r="K652" s="106">
        <f t="shared" si="94"/>
        <v>63754.32</v>
      </c>
      <c r="L652" s="108">
        <v>0</v>
      </c>
      <c r="M652" s="108">
        <v>0</v>
      </c>
      <c r="N652" s="108">
        <v>0</v>
      </c>
      <c r="O652" s="104">
        <v>63754.32</v>
      </c>
      <c r="P652" s="114">
        <f t="shared" si="93"/>
        <v>137.69831533477321</v>
      </c>
      <c r="Q652" s="106">
        <v>9673</v>
      </c>
      <c r="R652" s="98" t="s">
        <v>41</v>
      </c>
    </row>
    <row r="653" spans="1:18" s="21" customFormat="1" ht="24.95" customHeight="1">
      <c r="A653" s="166"/>
      <c r="B653" s="190"/>
      <c r="C653" s="158"/>
      <c r="D653" s="158"/>
      <c r="E653" s="158"/>
      <c r="F653" s="175"/>
      <c r="G653" s="175"/>
      <c r="H653" s="157"/>
      <c r="I653" s="157"/>
      <c r="J653" s="157"/>
      <c r="K653" s="106">
        <f>SUM(L653:O653)</f>
        <v>2860000</v>
      </c>
      <c r="L653" s="108">
        <v>0</v>
      </c>
      <c r="M653" s="108">
        <v>0</v>
      </c>
      <c r="N653" s="108">
        <v>0</v>
      </c>
      <c r="O653" s="104">
        <v>2860000</v>
      </c>
      <c r="P653" s="114">
        <f>K653/H652</f>
        <v>6177.1058315334776</v>
      </c>
      <c r="Q653" s="106">
        <v>9673</v>
      </c>
      <c r="R653" s="98" t="s">
        <v>42</v>
      </c>
    </row>
    <row r="654" spans="1:18" s="21" customFormat="1" ht="24.95" customHeight="1">
      <c r="A654" s="128" t="s">
        <v>1693</v>
      </c>
      <c r="B654" s="99" t="s">
        <v>466</v>
      </c>
      <c r="C654" s="92">
        <v>1960</v>
      </c>
      <c r="D654" s="92" t="s">
        <v>21</v>
      </c>
      <c r="E654" s="92" t="s">
        <v>856</v>
      </c>
      <c r="F654" s="111">
        <v>2</v>
      </c>
      <c r="G654" s="111">
        <v>1</v>
      </c>
      <c r="H654" s="114">
        <v>281.7</v>
      </c>
      <c r="I654" s="114">
        <v>0</v>
      </c>
      <c r="J654" s="114">
        <v>281.7</v>
      </c>
      <c r="K654" s="106">
        <f t="shared" si="94"/>
        <v>1418450</v>
      </c>
      <c r="L654" s="108">
        <v>0</v>
      </c>
      <c r="M654" s="108">
        <v>0</v>
      </c>
      <c r="N654" s="108">
        <v>0</v>
      </c>
      <c r="O654" s="104">
        <v>1418450</v>
      </c>
      <c r="P654" s="114">
        <f t="shared" si="93"/>
        <v>5035.321263755769</v>
      </c>
      <c r="Q654" s="106">
        <v>9673</v>
      </c>
      <c r="R654" s="60" t="s">
        <v>43</v>
      </c>
    </row>
    <row r="655" spans="1:18" s="21" customFormat="1" ht="24.95" customHeight="1">
      <c r="A655" s="128" t="s">
        <v>1694</v>
      </c>
      <c r="B655" s="99" t="s">
        <v>467</v>
      </c>
      <c r="C655" s="92">
        <v>1960</v>
      </c>
      <c r="D655" s="92" t="s">
        <v>21</v>
      </c>
      <c r="E655" s="92" t="s">
        <v>856</v>
      </c>
      <c r="F655" s="111">
        <v>2</v>
      </c>
      <c r="G655" s="111">
        <v>1</v>
      </c>
      <c r="H655" s="114">
        <v>279.39999999999998</v>
      </c>
      <c r="I655" s="114">
        <v>0</v>
      </c>
      <c r="J655" s="114">
        <v>279.39999999999998</v>
      </c>
      <c r="K655" s="106">
        <f t="shared" si="94"/>
        <v>300000</v>
      </c>
      <c r="L655" s="108">
        <v>0</v>
      </c>
      <c r="M655" s="108">
        <v>0</v>
      </c>
      <c r="N655" s="108">
        <v>0</v>
      </c>
      <c r="O655" s="104">
        <v>300000</v>
      </c>
      <c r="P655" s="114">
        <f t="shared" si="93"/>
        <v>1073.7294201861132</v>
      </c>
      <c r="Q655" s="106">
        <v>9673</v>
      </c>
      <c r="R655" s="60" t="s">
        <v>43</v>
      </c>
    </row>
    <row r="656" spans="1:18" s="33" customFormat="1" ht="24.95" customHeight="1">
      <c r="A656" s="128" t="s">
        <v>1695</v>
      </c>
      <c r="B656" s="72" t="s">
        <v>472</v>
      </c>
      <c r="C656" s="107">
        <v>1954</v>
      </c>
      <c r="D656" s="107" t="s">
        <v>21</v>
      </c>
      <c r="E656" s="107" t="s">
        <v>20</v>
      </c>
      <c r="F656" s="111">
        <v>2</v>
      </c>
      <c r="G656" s="111">
        <v>2</v>
      </c>
      <c r="H656" s="120">
        <v>1256.9000000000001</v>
      </c>
      <c r="I656" s="120">
        <v>646</v>
      </c>
      <c r="J656" s="120">
        <v>321.05</v>
      </c>
      <c r="K656" s="114">
        <f>SUM(L656:O656)</f>
        <v>4392186.8099999996</v>
      </c>
      <c r="L656" s="114">
        <v>0</v>
      </c>
      <c r="M656" s="114">
        <v>0</v>
      </c>
      <c r="N656" s="114">
        <v>0</v>
      </c>
      <c r="O656" s="104">
        <v>4392186.8099999996</v>
      </c>
      <c r="P656" s="114">
        <f t="shared" si="93"/>
        <v>3494.4600286418963</v>
      </c>
      <c r="Q656" s="114">
        <v>9673</v>
      </c>
      <c r="R656" s="103" t="s">
        <v>41</v>
      </c>
    </row>
    <row r="657" spans="1:23" s="33" customFormat="1" ht="47.25" customHeight="1">
      <c r="A657" s="128" t="s">
        <v>1696</v>
      </c>
      <c r="B657" s="99" t="s">
        <v>473</v>
      </c>
      <c r="C657" s="107">
        <v>1950</v>
      </c>
      <c r="D657" s="92" t="s">
        <v>21</v>
      </c>
      <c r="E657" s="92" t="s">
        <v>92</v>
      </c>
      <c r="F657" s="111">
        <v>2</v>
      </c>
      <c r="G657" s="111">
        <v>2</v>
      </c>
      <c r="H657" s="114">
        <v>378.1</v>
      </c>
      <c r="I657" s="114">
        <v>0</v>
      </c>
      <c r="J657" s="114">
        <v>378.1</v>
      </c>
      <c r="K657" s="114">
        <f>SUM(L657:O657)</f>
        <v>42590.11</v>
      </c>
      <c r="L657" s="114">
        <v>0</v>
      </c>
      <c r="M657" s="114">
        <v>0</v>
      </c>
      <c r="N657" s="114">
        <v>0</v>
      </c>
      <c r="O657" s="104">
        <v>42590.11</v>
      </c>
      <c r="P657" s="114">
        <f t="shared" si="93"/>
        <v>112.64244908754297</v>
      </c>
      <c r="Q657" s="114">
        <v>9673</v>
      </c>
      <c r="R657" s="103" t="s">
        <v>41</v>
      </c>
    </row>
    <row r="658" spans="1:23" s="21" customFormat="1" ht="24.95" customHeight="1">
      <c r="A658" s="128" t="s">
        <v>1697</v>
      </c>
      <c r="B658" s="109" t="s">
        <v>471</v>
      </c>
      <c r="C658" s="107">
        <v>1961</v>
      </c>
      <c r="D658" s="92" t="s">
        <v>21</v>
      </c>
      <c r="E658" s="92" t="s">
        <v>20</v>
      </c>
      <c r="F658" s="111">
        <v>4</v>
      </c>
      <c r="G658" s="111">
        <v>2</v>
      </c>
      <c r="H658" s="114">
        <v>1292.53</v>
      </c>
      <c r="I658" s="114">
        <v>0</v>
      </c>
      <c r="J658" s="114">
        <v>1292.53</v>
      </c>
      <c r="K658" s="106">
        <f>SUM(L658:O658)</f>
        <v>2695000</v>
      </c>
      <c r="L658" s="108">
        <v>0</v>
      </c>
      <c r="M658" s="108">
        <v>0</v>
      </c>
      <c r="N658" s="108">
        <v>0</v>
      </c>
      <c r="O658" s="114">
        <v>2695000</v>
      </c>
      <c r="P658" s="114">
        <f>K658/H658</f>
        <v>2085.0579870486567</v>
      </c>
      <c r="Q658" s="106">
        <v>9673</v>
      </c>
      <c r="R658" s="103" t="s">
        <v>43</v>
      </c>
    </row>
    <row r="659" spans="1:23" s="21" customFormat="1" ht="24.95" customHeight="1">
      <c r="A659" s="128" t="s">
        <v>1698</v>
      </c>
      <c r="B659" s="99" t="s">
        <v>474</v>
      </c>
      <c r="C659" s="107">
        <v>1960</v>
      </c>
      <c r="D659" s="92" t="s">
        <v>21</v>
      </c>
      <c r="E659" s="92" t="s">
        <v>20</v>
      </c>
      <c r="F659" s="107">
        <v>5</v>
      </c>
      <c r="G659" s="107">
        <v>2</v>
      </c>
      <c r="H659" s="114">
        <v>1444.6</v>
      </c>
      <c r="I659" s="114">
        <v>169.9</v>
      </c>
      <c r="J659" s="114">
        <v>1274.7</v>
      </c>
      <c r="K659" s="106">
        <f t="shared" si="94"/>
        <v>3494810</v>
      </c>
      <c r="L659" s="108">
        <v>0</v>
      </c>
      <c r="M659" s="108">
        <v>0</v>
      </c>
      <c r="N659" s="108">
        <v>0</v>
      </c>
      <c r="O659" s="108">
        <v>3494810</v>
      </c>
      <c r="P659" s="114">
        <f t="shared" si="93"/>
        <v>2419.2233144122943</v>
      </c>
      <c r="Q659" s="106">
        <v>9673</v>
      </c>
      <c r="R659" s="60" t="s">
        <v>43</v>
      </c>
    </row>
    <row r="660" spans="1:23" s="21" customFormat="1" ht="24.95" customHeight="1">
      <c r="A660" s="128" t="s">
        <v>1699</v>
      </c>
      <c r="B660" s="99" t="s">
        <v>475</v>
      </c>
      <c r="C660" s="107">
        <v>1961</v>
      </c>
      <c r="D660" s="92" t="s">
        <v>21</v>
      </c>
      <c r="E660" s="92" t="s">
        <v>20</v>
      </c>
      <c r="F660" s="111">
        <v>4</v>
      </c>
      <c r="G660" s="111">
        <v>2</v>
      </c>
      <c r="H660" s="114">
        <v>1292</v>
      </c>
      <c r="I660" s="114">
        <v>0</v>
      </c>
      <c r="J660" s="114">
        <v>1292</v>
      </c>
      <c r="K660" s="106">
        <f t="shared" si="94"/>
        <v>3140500</v>
      </c>
      <c r="L660" s="108">
        <v>0</v>
      </c>
      <c r="M660" s="108">
        <v>0</v>
      </c>
      <c r="N660" s="108">
        <v>0</v>
      </c>
      <c r="O660" s="114">
        <v>3140500</v>
      </c>
      <c r="P660" s="114">
        <f t="shared" ref="P660:P733" si="95">K660/H660</f>
        <v>2430.7275541795666</v>
      </c>
      <c r="Q660" s="106">
        <v>9673</v>
      </c>
      <c r="R660" s="103" t="s">
        <v>43</v>
      </c>
    </row>
    <row r="661" spans="1:23" s="23" customFormat="1" ht="24.95" customHeight="1">
      <c r="A661" s="128" t="s">
        <v>1700</v>
      </c>
      <c r="B661" s="99" t="s">
        <v>476</v>
      </c>
      <c r="C661" s="107">
        <v>1960</v>
      </c>
      <c r="D661" s="92" t="s">
        <v>21</v>
      </c>
      <c r="E661" s="92" t="s">
        <v>20</v>
      </c>
      <c r="F661" s="111">
        <v>2</v>
      </c>
      <c r="G661" s="111">
        <v>2</v>
      </c>
      <c r="H661" s="114">
        <v>565.1</v>
      </c>
      <c r="I661" s="114">
        <v>0</v>
      </c>
      <c r="J661" s="114">
        <v>565.1</v>
      </c>
      <c r="K661" s="106">
        <f t="shared" ref="K661:K735" si="96">SUM(L661:O661)</f>
        <v>2743950</v>
      </c>
      <c r="L661" s="108">
        <v>0</v>
      </c>
      <c r="M661" s="108">
        <v>0</v>
      </c>
      <c r="N661" s="108">
        <v>0</v>
      </c>
      <c r="O661" s="114">
        <v>2743950</v>
      </c>
      <c r="P661" s="114">
        <f t="shared" si="95"/>
        <v>4855.6892585383121</v>
      </c>
      <c r="Q661" s="106">
        <v>9673</v>
      </c>
      <c r="R661" s="60" t="s">
        <v>43</v>
      </c>
      <c r="S661" s="28"/>
      <c r="T661" s="28"/>
      <c r="U661" s="27"/>
      <c r="W661" s="35"/>
    </row>
    <row r="662" spans="1:23" s="21" customFormat="1" ht="24.95" customHeight="1">
      <c r="A662" s="128" t="s">
        <v>1701</v>
      </c>
      <c r="B662" s="99" t="s">
        <v>477</v>
      </c>
      <c r="C662" s="107">
        <v>1960</v>
      </c>
      <c r="D662" s="92" t="s">
        <v>21</v>
      </c>
      <c r="E662" s="92" t="s">
        <v>20</v>
      </c>
      <c r="F662" s="111">
        <v>2</v>
      </c>
      <c r="G662" s="111">
        <v>2</v>
      </c>
      <c r="H662" s="114">
        <v>556.9</v>
      </c>
      <c r="I662" s="114">
        <v>0</v>
      </c>
      <c r="J662" s="114">
        <v>556.9</v>
      </c>
      <c r="K662" s="106">
        <f t="shared" si="96"/>
        <v>2743950</v>
      </c>
      <c r="L662" s="108">
        <v>0</v>
      </c>
      <c r="M662" s="108">
        <v>0</v>
      </c>
      <c r="N662" s="108">
        <v>0</v>
      </c>
      <c r="O662" s="104">
        <v>2743950</v>
      </c>
      <c r="P662" s="114">
        <f t="shared" si="95"/>
        <v>4927.1862093733171</v>
      </c>
      <c r="Q662" s="106">
        <v>9673</v>
      </c>
      <c r="R662" s="60" t="s">
        <v>43</v>
      </c>
      <c r="U662" s="36"/>
    </row>
    <row r="663" spans="1:23" s="21" customFormat="1" ht="24.95" customHeight="1">
      <c r="A663" s="128" t="s">
        <v>1702</v>
      </c>
      <c r="B663" s="99" t="s">
        <v>478</v>
      </c>
      <c r="C663" s="107">
        <v>1958</v>
      </c>
      <c r="D663" s="92" t="s">
        <v>21</v>
      </c>
      <c r="E663" s="92" t="s">
        <v>20</v>
      </c>
      <c r="F663" s="111">
        <v>2</v>
      </c>
      <c r="G663" s="111">
        <v>2</v>
      </c>
      <c r="H663" s="114">
        <v>560.79999999999995</v>
      </c>
      <c r="I663" s="114">
        <v>0</v>
      </c>
      <c r="J663" s="114">
        <v>560.79999999999995</v>
      </c>
      <c r="K663" s="106">
        <f t="shared" si="96"/>
        <v>2519000</v>
      </c>
      <c r="L663" s="108">
        <v>0</v>
      </c>
      <c r="M663" s="108">
        <v>0</v>
      </c>
      <c r="N663" s="108">
        <v>0</v>
      </c>
      <c r="O663" s="104">
        <v>2519000</v>
      </c>
      <c r="P663" s="114">
        <f t="shared" si="95"/>
        <v>4491.7974322396576</v>
      </c>
      <c r="Q663" s="106">
        <v>9673</v>
      </c>
      <c r="R663" s="103" t="s">
        <v>42</v>
      </c>
    </row>
    <row r="664" spans="1:23" s="21" customFormat="1" ht="24.95" customHeight="1">
      <c r="A664" s="128" t="s">
        <v>1703</v>
      </c>
      <c r="B664" s="99" t="s">
        <v>482</v>
      </c>
      <c r="C664" s="107">
        <v>1961</v>
      </c>
      <c r="D664" s="92" t="s">
        <v>21</v>
      </c>
      <c r="E664" s="92" t="s">
        <v>20</v>
      </c>
      <c r="F664" s="111">
        <v>5</v>
      </c>
      <c r="G664" s="111">
        <v>2</v>
      </c>
      <c r="H664" s="114">
        <v>1532.88</v>
      </c>
      <c r="I664" s="114">
        <v>158.69999999999999</v>
      </c>
      <c r="J664" s="114">
        <v>1374.18</v>
      </c>
      <c r="K664" s="106">
        <f>SUM(L664:O664)</f>
        <v>5720000</v>
      </c>
      <c r="L664" s="108">
        <v>0</v>
      </c>
      <c r="M664" s="108">
        <v>0</v>
      </c>
      <c r="N664" s="108">
        <v>0</v>
      </c>
      <c r="O664" s="104">
        <v>5720000</v>
      </c>
      <c r="P664" s="114">
        <f>K664/H664</f>
        <v>3731.5380199363285</v>
      </c>
      <c r="Q664" s="106">
        <v>9673</v>
      </c>
      <c r="R664" s="103" t="s">
        <v>43</v>
      </c>
    </row>
    <row r="665" spans="1:23" s="21" customFormat="1" ht="24.95" customHeight="1">
      <c r="A665" s="147" t="s">
        <v>1704</v>
      </c>
      <c r="B665" s="145" t="s">
        <v>479</v>
      </c>
      <c r="C665" s="143">
        <v>1957</v>
      </c>
      <c r="D665" s="149" t="s">
        <v>21</v>
      </c>
      <c r="E665" s="149" t="s">
        <v>20</v>
      </c>
      <c r="F665" s="141">
        <v>3</v>
      </c>
      <c r="G665" s="141">
        <v>3</v>
      </c>
      <c r="H665" s="155">
        <v>2507.6999999999998</v>
      </c>
      <c r="I665" s="155">
        <v>970.9</v>
      </c>
      <c r="J665" s="155">
        <v>636.70000000000005</v>
      </c>
      <c r="K665" s="106">
        <f t="shared" si="96"/>
        <v>200000</v>
      </c>
      <c r="L665" s="108">
        <v>0</v>
      </c>
      <c r="M665" s="108">
        <v>0</v>
      </c>
      <c r="N665" s="108">
        <v>0</v>
      </c>
      <c r="O665" s="104">
        <v>200000</v>
      </c>
      <c r="P665" s="114">
        <f t="shared" si="95"/>
        <v>79.754356581728288</v>
      </c>
      <c r="Q665" s="106">
        <v>9673</v>
      </c>
      <c r="R665" s="98" t="s">
        <v>41</v>
      </c>
    </row>
    <row r="666" spans="1:23" s="21" customFormat="1" ht="24.95" customHeight="1">
      <c r="A666" s="148"/>
      <c r="B666" s="146"/>
      <c r="C666" s="144"/>
      <c r="D666" s="150"/>
      <c r="E666" s="150"/>
      <c r="F666" s="142"/>
      <c r="G666" s="142"/>
      <c r="H666" s="156"/>
      <c r="I666" s="156"/>
      <c r="J666" s="156"/>
      <c r="K666" s="106">
        <f>SUM(L666:O666)</f>
        <v>6966070.2599999998</v>
      </c>
      <c r="L666" s="108">
        <v>0</v>
      </c>
      <c r="M666" s="108">
        <v>0</v>
      </c>
      <c r="N666" s="108">
        <v>0</v>
      </c>
      <c r="O666" s="104">
        <v>6966070.2599999998</v>
      </c>
      <c r="P666" s="114">
        <f>K666/H665</f>
        <v>2777.872257447063</v>
      </c>
      <c r="Q666" s="106">
        <v>9673</v>
      </c>
      <c r="R666" s="103" t="s">
        <v>42</v>
      </c>
    </row>
    <row r="667" spans="1:23" s="21" customFormat="1" ht="24.95" customHeight="1">
      <c r="A667" s="128" t="s">
        <v>1705</v>
      </c>
      <c r="B667" s="99" t="s">
        <v>480</v>
      </c>
      <c r="C667" s="107">
        <v>1959</v>
      </c>
      <c r="D667" s="92" t="s">
        <v>21</v>
      </c>
      <c r="E667" s="92" t="s">
        <v>20</v>
      </c>
      <c r="F667" s="111">
        <v>4</v>
      </c>
      <c r="G667" s="111">
        <v>2</v>
      </c>
      <c r="H667" s="114">
        <v>1290.8</v>
      </c>
      <c r="I667" s="114">
        <v>36.6</v>
      </c>
      <c r="J667" s="114">
        <v>995.9</v>
      </c>
      <c r="K667" s="106">
        <f t="shared" si="96"/>
        <v>3133380</v>
      </c>
      <c r="L667" s="108">
        <v>0</v>
      </c>
      <c r="M667" s="108">
        <v>0</v>
      </c>
      <c r="N667" s="108">
        <v>0</v>
      </c>
      <c r="O667" s="104">
        <v>3133380</v>
      </c>
      <c r="P667" s="114">
        <f t="shared" si="95"/>
        <v>2427.471335605826</v>
      </c>
      <c r="Q667" s="106">
        <v>9673</v>
      </c>
      <c r="R667" s="98" t="s">
        <v>42</v>
      </c>
    </row>
    <row r="668" spans="1:23" s="21" customFormat="1" ht="24.95" customHeight="1">
      <c r="A668" s="128" t="s">
        <v>1706</v>
      </c>
      <c r="B668" s="99" t="s">
        <v>481</v>
      </c>
      <c r="C668" s="107">
        <v>1958</v>
      </c>
      <c r="D668" s="92" t="s">
        <v>21</v>
      </c>
      <c r="E668" s="92" t="s">
        <v>20</v>
      </c>
      <c r="F668" s="111">
        <v>2</v>
      </c>
      <c r="G668" s="111">
        <v>3</v>
      </c>
      <c r="H668" s="114">
        <v>978.99</v>
      </c>
      <c r="I668" s="114">
        <v>0</v>
      </c>
      <c r="J668" s="114">
        <v>978.99</v>
      </c>
      <c r="K668" s="106">
        <f t="shared" si="96"/>
        <v>4980800</v>
      </c>
      <c r="L668" s="108">
        <v>0</v>
      </c>
      <c r="M668" s="108">
        <v>0</v>
      </c>
      <c r="N668" s="108">
        <v>0</v>
      </c>
      <c r="O668" s="104">
        <v>4980800</v>
      </c>
      <c r="P668" s="114">
        <f t="shared" si="95"/>
        <v>5087.6924176957882</v>
      </c>
      <c r="Q668" s="106">
        <v>9673</v>
      </c>
      <c r="R668" s="103" t="s">
        <v>42</v>
      </c>
    </row>
    <row r="669" spans="1:23" s="21" customFormat="1" ht="24.95" customHeight="1">
      <c r="A669" s="128" t="s">
        <v>1707</v>
      </c>
      <c r="B669" s="99" t="s">
        <v>485</v>
      </c>
      <c r="C669" s="107">
        <v>1954</v>
      </c>
      <c r="D669" s="107">
        <v>2017</v>
      </c>
      <c r="E669" s="92" t="s">
        <v>20</v>
      </c>
      <c r="F669" s="111">
        <v>3</v>
      </c>
      <c r="G669" s="111">
        <v>3</v>
      </c>
      <c r="H669" s="114">
        <v>2660.3</v>
      </c>
      <c r="I669" s="114">
        <v>2396.3000000000002</v>
      </c>
      <c r="J669" s="114">
        <v>1408.73</v>
      </c>
      <c r="K669" s="106">
        <f t="shared" si="96"/>
        <v>4615765.99</v>
      </c>
      <c r="L669" s="108">
        <v>0</v>
      </c>
      <c r="M669" s="108">
        <v>0</v>
      </c>
      <c r="N669" s="108">
        <v>0</v>
      </c>
      <c r="O669" s="104">
        <v>4615765.99</v>
      </c>
      <c r="P669" s="114">
        <f t="shared" si="95"/>
        <v>1735.0546893207534</v>
      </c>
      <c r="Q669" s="106">
        <v>9673</v>
      </c>
      <c r="R669" s="98" t="s">
        <v>41</v>
      </c>
    </row>
    <row r="670" spans="1:23" s="21" customFormat="1" ht="24.95" customHeight="1">
      <c r="A670" s="128" t="s">
        <v>1708</v>
      </c>
      <c r="B670" s="109" t="s">
        <v>486</v>
      </c>
      <c r="C670" s="107">
        <v>1961</v>
      </c>
      <c r="D670" s="92" t="s">
        <v>21</v>
      </c>
      <c r="E670" s="92" t="s">
        <v>20</v>
      </c>
      <c r="F670" s="111">
        <v>4</v>
      </c>
      <c r="G670" s="111">
        <v>2</v>
      </c>
      <c r="H670" s="114">
        <v>1358.12</v>
      </c>
      <c r="I670" s="114">
        <v>284.2</v>
      </c>
      <c r="J670" s="114">
        <v>1073.92</v>
      </c>
      <c r="K670" s="106">
        <f t="shared" si="96"/>
        <v>3371500</v>
      </c>
      <c r="L670" s="108">
        <v>0</v>
      </c>
      <c r="M670" s="108">
        <v>0</v>
      </c>
      <c r="N670" s="108">
        <v>0</v>
      </c>
      <c r="O670" s="104">
        <v>3371500</v>
      </c>
      <c r="P670" s="114">
        <f t="shared" si="95"/>
        <v>2482.4757753364947</v>
      </c>
      <c r="Q670" s="106">
        <v>9673</v>
      </c>
      <c r="R670" s="103" t="s">
        <v>43</v>
      </c>
    </row>
    <row r="671" spans="1:23" s="21" customFormat="1" ht="24.95" customHeight="1">
      <c r="A671" s="128" t="s">
        <v>1709</v>
      </c>
      <c r="B671" s="109" t="s">
        <v>487</v>
      </c>
      <c r="C671" s="107">
        <v>1957</v>
      </c>
      <c r="D671" s="92" t="s">
        <v>21</v>
      </c>
      <c r="E671" s="92" t="s">
        <v>20</v>
      </c>
      <c r="F671" s="111">
        <v>4</v>
      </c>
      <c r="G671" s="111">
        <v>3</v>
      </c>
      <c r="H671" s="114">
        <v>2144.6999999999998</v>
      </c>
      <c r="I671" s="114">
        <v>224.8</v>
      </c>
      <c r="J671" s="114">
        <v>1919.9</v>
      </c>
      <c r="K671" s="106">
        <f t="shared" si="96"/>
        <v>5786822.2199999997</v>
      </c>
      <c r="L671" s="108">
        <v>0</v>
      </c>
      <c r="M671" s="108">
        <v>0</v>
      </c>
      <c r="N671" s="108">
        <v>0</v>
      </c>
      <c r="O671" s="104">
        <v>5786822.2199999997</v>
      </c>
      <c r="P671" s="114">
        <f t="shared" si="95"/>
        <v>2698.1965869352357</v>
      </c>
      <c r="Q671" s="106">
        <v>9673</v>
      </c>
      <c r="R671" s="98" t="s">
        <v>41</v>
      </c>
    </row>
    <row r="672" spans="1:23" s="21" customFormat="1" ht="24.95" customHeight="1">
      <c r="A672" s="147" t="s">
        <v>1710</v>
      </c>
      <c r="B672" s="217" t="s">
        <v>483</v>
      </c>
      <c r="C672" s="143">
        <v>1958</v>
      </c>
      <c r="D672" s="149" t="s">
        <v>21</v>
      </c>
      <c r="E672" s="149" t="s">
        <v>20</v>
      </c>
      <c r="F672" s="141">
        <v>2</v>
      </c>
      <c r="G672" s="141">
        <v>1</v>
      </c>
      <c r="H672" s="155">
        <v>276.47000000000003</v>
      </c>
      <c r="I672" s="155">
        <v>0</v>
      </c>
      <c r="J672" s="155">
        <v>276.47000000000003</v>
      </c>
      <c r="K672" s="106">
        <f>SUM(L672:O672)</f>
        <v>300000</v>
      </c>
      <c r="L672" s="108">
        <v>0</v>
      </c>
      <c r="M672" s="108">
        <v>0</v>
      </c>
      <c r="N672" s="108">
        <v>0</v>
      </c>
      <c r="O672" s="104">
        <v>300000</v>
      </c>
      <c r="P672" s="114">
        <f t="shared" si="95"/>
        <v>1085.1086917206205</v>
      </c>
      <c r="Q672" s="106">
        <v>9673</v>
      </c>
      <c r="R672" s="103" t="s">
        <v>42</v>
      </c>
    </row>
    <row r="673" spans="1:20" s="21" customFormat="1" ht="24.95" customHeight="1">
      <c r="A673" s="148"/>
      <c r="B673" s="218"/>
      <c r="C673" s="144"/>
      <c r="D673" s="150"/>
      <c r="E673" s="150"/>
      <c r="F673" s="142"/>
      <c r="G673" s="142"/>
      <c r="H673" s="156"/>
      <c r="I673" s="156"/>
      <c r="J673" s="156"/>
      <c r="K673" s="106">
        <f t="shared" ref="K673:K678" si="97">SUM(L673:O673)</f>
        <v>1496000</v>
      </c>
      <c r="L673" s="108">
        <v>0</v>
      </c>
      <c r="M673" s="108">
        <v>0</v>
      </c>
      <c r="N673" s="108">
        <v>0</v>
      </c>
      <c r="O673" s="104">
        <v>1496000</v>
      </c>
      <c r="P673" s="114">
        <f>K673/H672</f>
        <v>5411.075342713495</v>
      </c>
      <c r="Q673" s="106">
        <v>9673</v>
      </c>
      <c r="R673" s="103" t="s">
        <v>43</v>
      </c>
    </row>
    <row r="674" spans="1:20" s="21" customFormat="1" ht="24.95" customHeight="1">
      <c r="A674" s="128" t="s">
        <v>1711</v>
      </c>
      <c r="B674" s="109" t="s">
        <v>484</v>
      </c>
      <c r="C674" s="107">
        <v>1961</v>
      </c>
      <c r="D674" s="92" t="s">
        <v>21</v>
      </c>
      <c r="E674" s="92" t="s">
        <v>20</v>
      </c>
      <c r="F674" s="111">
        <v>3</v>
      </c>
      <c r="G674" s="111">
        <v>2</v>
      </c>
      <c r="H674" s="114">
        <v>1118.46</v>
      </c>
      <c r="I674" s="114">
        <v>152.78</v>
      </c>
      <c r="J674" s="114">
        <v>965.68</v>
      </c>
      <c r="K674" s="106">
        <f t="shared" si="97"/>
        <v>3602500</v>
      </c>
      <c r="L674" s="108">
        <v>0</v>
      </c>
      <c r="M674" s="108">
        <v>0</v>
      </c>
      <c r="N674" s="108">
        <v>0</v>
      </c>
      <c r="O674" s="104">
        <v>3602500</v>
      </c>
      <c r="P674" s="114">
        <f>K674/H674</f>
        <v>3220.9466587987054</v>
      </c>
      <c r="Q674" s="106">
        <v>9673</v>
      </c>
      <c r="R674" s="103" t="s">
        <v>43</v>
      </c>
    </row>
    <row r="675" spans="1:20" s="33" customFormat="1" ht="24.95" customHeight="1">
      <c r="A675" s="128" t="s">
        <v>1712</v>
      </c>
      <c r="B675" s="72" t="s">
        <v>1082</v>
      </c>
      <c r="C675" s="107">
        <v>1952</v>
      </c>
      <c r="D675" s="107" t="s">
        <v>21</v>
      </c>
      <c r="E675" s="107" t="s">
        <v>20</v>
      </c>
      <c r="F675" s="111">
        <v>3</v>
      </c>
      <c r="G675" s="111">
        <v>3</v>
      </c>
      <c r="H675" s="120">
        <v>3711</v>
      </c>
      <c r="I675" s="120">
        <v>2131.4</v>
      </c>
      <c r="J675" s="120">
        <v>1370.5</v>
      </c>
      <c r="K675" s="106">
        <f>SUM(L675:O675)</f>
        <v>2176312.7999999998</v>
      </c>
      <c r="L675" s="108">
        <v>0</v>
      </c>
      <c r="M675" s="108">
        <v>0</v>
      </c>
      <c r="N675" s="108">
        <v>0</v>
      </c>
      <c r="O675" s="104">
        <v>2176312.7999999998</v>
      </c>
      <c r="P675" s="114">
        <f>K675/H675</f>
        <v>586.44915117219068</v>
      </c>
      <c r="Q675" s="106">
        <v>9673</v>
      </c>
      <c r="R675" s="98" t="s">
        <v>41</v>
      </c>
    </row>
    <row r="676" spans="1:20" s="33" customFormat="1" ht="24.95" customHeight="1">
      <c r="A676" s="128" t="s">
        <v>1713</v>
      </c>
      <c r="B676" s="72" t="s">
        <v>1009</v>
      </c>
      <c r="C676" s="107" t="s">
        <v>1010</v>
      </c>
      <c r="D676" s="107" t="s">
        <v>21</v>
      </c>
      <c r="E676" s="107" t="s">
        <v>20</v>
      </c>
      <c r="F676" s="111">
        <v>5</v>
      </c>
      <c r="G676" s="111">
        <v>2</v>
      </c>
      <c r="H676" s="120">
        <v>4298.2</v>
      </c>
      <c r="I676" s="120">
        <v>2675.3</v>
      </c>
      <c r="J676" s="120">
        <v>2246.02</v>
      </c>
      <c r="K676" s="114">
        <f t="shared" si="97"/>
        <v>9162100</v>
      </c>
      <c r="L676" s="114">
        <v>0</v>
      </c>
      <c r="M676" s="114">
        <v>0</v>
      </c>
      <c r="N676" s="114">
        <v>0</v>
      </c>
      <c r="O676" s="104">
        <v>9162100</v>
      </c>
      <c r="P676" s="114">
        <f t="shared" si="95"/>
        <v>2131.6132334465592</v>
      </c>
      <c r="Q676" s="114">
        <v>9673</v>
      </c>
      <c r="R676" s="98" t="s">
        <v>43</v>
      </c>
    </row>
    <row r="677" spans="1:20" s="33" customFormat="1" ht="24.95" customHeight="1">
      <c r="A677" s="128" t="s">
        <v>1714</v>
      </c>
      <c r="B677" s="72" t="s">
        <v>1062</v>
      </c>
      <c r="C677" s="107">
        <v>1941</v>
      </c>
      <c r="D677" s="107" t="s">
        <v>21</v>
      </c>
      <c r="E677" s="107" t="s">
        <v>20</v>
      </c>
      <c r="F677" s="111">
        <v>4</v>
      </c>
      <c r="G677" s="111">
        <v>1</v>
      </c>
      <c r="H677" s="120">
        <v>1796.3</v>
      </c>
      <c r="I677" s="120">
        <v>1175.5</v>
      </c>
      <c r="J677" s="120">
        <v>615.1</v>
      </c>
      <c r="K677" s="114">
        <f t="shared" si="97"/>
        <v>7856559.2000000002</v>
      </c>
      <c r="L677" s="114">
        <v>0</v>
      </c>
      <c r="M677" s="114">
        <v>0</v>
      </c>
      <c r="N677" s="114">
        <v>0</v>
      </c>
      <c r="O677" s="104">
        <v>7856559.2000000002</v>
      </c>
      <c r="P677" s="114">
        <f>K677/H677</f>
        <v>4373.745588153427</v>
      </c>
      <c r="Q677" s="114">
        <v>9673</v>
      </c>
      <c r="R677" s="98" t="s">
        <v>42</v>
      </c>
    </row>
    <row r="678" spans="1:20" s="33" customFormat="1" ht="24.95" customHeight="1">
      <c r="A678" s="128" t="s">
        <v>1715</v>
      </c>
      <c r="B678" s="109" t="s">
        <v>488</v>
      </c>
      <c r="C678" s="107">
        <v>1944</v>
      </c>
      <c r="D678" s="92" t="s">
        <v>21</v>
      </c>
      <c r="E678" s="92" t="s">
        <v>231</v>
      </c>
      <c r="F678" s="111">
        <v>3</v>
      </c>
      <c r="G678" s="111">
        <v>2</v>
      </c>
      <c r="H678" s="114">
        <v>550.5</v>
      </c>
      <c r="I678" s="114">
        <v>0</v>
      </c>
      <c r="J678" s="114">
        <v>550.5</v>
      </c>
      <c r="K678" s="114">
        <f t="shared" si="97"/>
        <v>78903.490000000005</v>
      </c>
      <c r="L678" s="114">
        <v>0</v>
      </c>
      <c r="M678" s="114">
        <v>0</v>
      </c>
      <c r="N678" s="114">
        <v>0</v>
      </c>
      <c r="O678" s="104">
        <v>78903.490000000005</v>
      </c>
      <c r="P678" s="114">
        <f>K678/H678</f>
        <v>143.33059037238874</v>
      </c>
      <c r="Q678" s="114">
        <v>9673</v>
      </c>
      <c r="R678" s="98" t="s">
        <v>41</v>
      </c>
    </row>
    <row r="679" spans="1:20" s="21" customFormat="1" ht="24.95" customHeight="1">
      <c r="A679" s="128" t="s">
        <v>1716</v>
      </c>
      <c r="B679" s="99" t="s">
        <v>489</v>
      </c>
      <c r="C679" s="107">
        <v>1938</v>
      </c>
      <c r="D679" s="92" t="s">
        <v>21</v>
      </c>
      <c r="E679" s="92" t="s">
        <v>231</v>
      </c>
      <c r="F679" s="111">
        <v>2</v>
      </c>
      <c r="G679" s="111">
        <v>1</v>
      </c>
      <c r="H679" s="114">
        <v>338.2</v>
      </c>
      <c r="I679" s="114">
        <v>0</v>
      </c>
      <c r="J679" s="114">
        <v>338.2</v>
      </c>
      <c r="K679" s="106">
        <f>SUM(L679:O679)</f>
        <v>65980.28</v>
      </c>
      <c r="L679" s="108">
        <v>0</v>
      </c>
      <c r="M679" s="108">
        <v>0</v>
      </c>
      <c r="N679" s="108">
        <v>0</v>
      </c>
      <c r="O679" s="104">
        <v>65980.28</v>
      </c>
      <c r="P679" s="114">
        <f>K679/H679</f>
        <v>195.09248965109404</v>
      </c>
      <c r="Q679" s="106">
        <v>9673</v>
      </c>
      <c r="R679" s="98" t="s">
        <v>41</v>
      </c>
    </row>
    <row r="680" spans="1:20" s="21" customFormat="1" ht="24.95" customHeight="1">
      <c r="A680" s="128" t="s">
        <v>1717</v>
      </c>
      <c r="B680" s="99" t="s">
        <v>490</v>
      </c>
      <c r="C680" s="107">
        <v>1958</v>
      </c>
      <c r="D680" s="92" t="s">
        <v>21</v>
      </c>
      <c r="E680" s="92" t="s">
        <v>20</v>
      </c>
      <c r="F680" s="111">
        <v>2</v>
      </c>
      <c r="G680" s="111">
        <v>1</v>
      </c>
      <c r="H680" s="114">
        <v>642.6</v>
      </c>
      <c r="I680" s="114">
        <v>0</v>
      </c>
      <c r="J680" s="114">
        <v>520.70000000000005</v>
      </c>
      <c r="K680" s="106">
        <f t="shared" si="96"/>
        <v>4577910</v>
      </c>
      <c r="L680" s="108">
        <v>0</v>
      </c>
      <c r="M680" s="108">
        <v>0</v>
      </c>
      <c r="N680" s="108">
        <v>0</v>
      </c>
      <c r="O680" s="104">
        <v>4577910</v>
      </c>
      <c r="P680" s="114">
        <f t="shared" si="95"/>
        <v>7124.0429505135389</v>
      </c>
      <c r="Q680" s="106">
        <v>9673</v>
      </c>
      <c r="R680" s="103" t="s">
        <v>42</v>
      </c>
      <c r="S680" s="36"/>
      <c r="T680" s="36"/>
    </row>
    <row r="681" spans="1:20" s="21" customFormat="1" ht="24.95" customHeight="1">
      <c r="A681" s="128" t="s">
        <v>1718</v>
      </c>
      <c r="B681" s="99" t="s">
        <v>491</v>
      </c>
      <c r="C681" s="107">
        <v>1958</v>
      </c>
      <c r="D681" s="92" t="s">
        <v>21</v>
      </c>
      <c r="E681" s="92" t="s">
        <v>851</v>
      </c>
      <c r="F681" s="111">
        <v>2</v>
      </c>
      <c r="G681" s="111">
        <v>1</v>
      </c>
      <c r="H681" s="114">
        <v>293.7</v>
      </c>
      <c r="I681" s="114">
        <v>90.1</v>
      </c>
      <c r="J681" s="114">
        <v>203.6</v>
      </c>
      <c r="K681" s="106">
        <f t="shared" si="96"/>
        <v>1595000</v>
      </c>
      <c r="L681" s="108">
        <v>0</v>
      </c>
      <c r="M681" s="108">
        <v>0</v>
      </c>
      <c r="N681" s="108">
        <v>0</v>
      </c>
      <c r="O681" s="104">
        <v>1595000</v>
      </c>
      <c r="P681" s="114">
        <f t="shared" si="95"/>
        <v>5430.7116104868919</v>
      </c>
      <c r="Q681" s="106">
        <v>9673</v>
      </c>
      <c r="R681" s="103" t="s">
        <v>42</v>
      </c>
    </row>
    <row r="682" spans="1:20" s="21" customFormat="1" ht="24.95" customHeight="1">
      <c r="A682" s="128" t="s">
        <v>1719</v>
      </c>
      <c r="B682" s="99" t="s">
        <v>492</v>
      </c>
      <c r="C682" s="107">
        <v>1960</v>
      </c>
      <c r="D682" s="92" t="s">
        <v>21</v>
      </c>
      <c r="E682" s="92" t="s">
        <v>20</v>
      </c>
      <c r="F682" s="111">
        <v>2</v>
      </c>
      <c r="G682" s="111">
        <v>1</v>
      </c>
      <c r="H682" s="114">
        <v>281.2</v>
      </c>
      <c r="I682" s="114">
        <v>112.5</v>
      </c>
      <c r="J682" s="114">
        <v>168.7</v>
      </c>
      <c r="K682" s="106">
        <f t="shared" si="96"/>
        <v>1545500</v>
      </c>
      <c r="L682" s="108">
        <v>0</v>
      </c>
      <c r="M682" s="108">
        <v>0</v>
      </c>
      <c r="N682" s="108">
        <v>0</v>
      </c>
      <c r="O682" s="104">
        <v>1545500</v>
      </c>
      <c r="P682" s="114">
        <f t="shared" si="95"/>
        <v>5496.088193456615</v>
      </c>
      <c r="Q682" s="106">
        <v>9673</v>
      </c>
      <c r="R682" s="60" t="s">
        <v>43</v>
      </c>
    </row>
    <row r="683" spans="1:20" s="33" customFormat="1" ht="24.95" customHeight="1">
      <c r="A683" s="128" t="s">
        <v>1720</v>
      </c>
      <c r="B683" s="72" t="s">
        <v>1070</v>
      </c>
      <c r="C683" s="107">
        <v>1952</v>
      </c>
      <c r="D683" s="107" t="s">
        <v>21</v>
      </c>
      <c r="E683" s="107" t="s">
        <v>20</v>
      </c>
      <c r="F683" s="111">
        <v>4</v>
      </c>
      <c r="G683" s="111">
        <v>1</v>
      </c>
      <c r="H683" s="120">
        <v>1328.1</v>
      </c>
      <c r="I683" s="120">
        <v>35.299999999999997</v>
      </c>
      <c r="J683" s="120">
        <v>1124.5999999999999</v>
      </c>
      <c r="K683" s="114">
        <f>SUM(L683:O683)</f>
        <v>3547000</v>
      </c>
      <c r="L683" s="114">
        <v>0</v>
      </c>
      <c r="M683" s="114">
        <v>0</v>
      </c>
      <c r="N683" s="114">
        <v>0</v>
      </c>
      <c r="O683" s="104">
        <v>3547000</v>
      </c>
      <c r="P683" s="114">
        <f>K683/H683</f>
        <v>2670.7326255553048</v>
      </c>
      <c r="Q683" s="114">
        <v>9673</v>
      </c>
      <c r="R683" s="98" t="s">
        <v>42</v>
      </c>
    </row>
    <row r="684" spans="1:20" s="21" customFormat="1" ht="24.95" customHeight="1">
      <c r="A684" s="147" t="s">
        <v>1721</v>
      </c>
      <c r="B684" s="145" t="s">
        <v>493</v>
      </c>
      <c r="C684" s="143">
        <v>1947</v>
      </c>
      <c r="D684" s="149" t="s">
        <v>21</v>
      </c>
      <c r="E684" s="149" t="s">
        <v>20</v>
      </c>
      <c r="F684" s="141">
        <v>2</v>
      </c>
      <c r="G684" s="141">
        <v>1</v>
      </c>
      <c r="H684" s="155">
        <v>746.4</v>
      </c>
      <c r="I684" s="155">
        <v>0</v>
      </c>
      <c r="J684" s="155">
        <v>468</v>
      </c>
      <c r="K684" s="106">
        <f>SUM(L684:O684)</f>
        <v>118539.22</v>
      </c>
      <c r="L684" s="108">
        <v>0</v>
      </c>
      <c r="M684" s="108">
        <v>0</v>
      </c>
      <c r="N684" s="108">
        <v>0</v>
      </c>
      <c r="O684" s="104">
        <v>118539.22</v>
      </c>
      <c r="P684" s="114">
        <f>K684/H684</f>
        <v>158.81460342979636</v>
      </c>
      <c r="Q684" s="106">
        <v>9673</v>
      </c>
      <c r="R684" s="98" t="s">
        <v>41</v>
      </c>
    </row>
    <row r="685" spans="1:20" s="21" customFormat="1" ht="24.95" customHeight="1">
      <c r="A685" s="148"/>
      <c r="B685" s="146"/>
      <c r="C685" s="144"/>
      <c r="D685" s="150"/>
      <c r="E685" s="150"/>
      <c r="F685" s="142"/>
      <c r="G685" s="142"/>
      <c r="H685" s="156"/>
      <c r="I685" s="156"/>
      <c r="J685" s="156"/>
      <c r="K685" s="106">
        <f>SUM(L685:O685)</f>
        <v>1215075.6000000001</v>
      </c>
      <c r="L685" s="108">
        <v>0</v>
      </c>
      <c r="M685" s="108">
        <v>0</v>
      </c>
      <c r="N685" s="108">
        <v>0</v>
      </c>
      <c r="O685" s="104">
        <v>1215075.6000000001</v>
      </c>
      <c r="P685" s="114">
        <f>K685/H684</f>
        <v>1627.9147909967846</v>
      </c>
      <c r="Q685" s="114">
        <v>9673</v>
      </c>
      <c r="R685" s="98" t="s">
        <v>42</v>
      </c>
    </row>
    <row r="686" spans="1:20" s="21" customFormat="1" ht="24.95" customHeight="1">
      <c r="A686" s="128" t="s">
        <v>1722</v>
      </c>
      <c r="B686" s="109" t="s">
        <v>494</v>
      </c>
      <c r="C686" s="107">
        <v>1960</v>
      </c>
      <c r="D686" s="92" t="s">
        <v>21</v>
      </c>
      <c r="E686" s="92" t="s">
        <v>20</v>
      </c>
      <c r="F686" s="111">
        <v>5</v>
      </c>
      <c r="G686" s="111">
        <v>4</v>
      </c>
      <c r="H686" s="114">
        <v>3042.69</v>
      </c>
      <c r="I686" s="114">
        <v>186.22</v>
      </c>
      <c r="J686" s="114">
        <v>2856.47</v>
      </c>
      <c r="K686" s="106">
        <f t="shared" si="96"/>
        <v>5954300</v>
      </c>
      <c r="L686" s="108">
        <v>0</v>
      </c>
      <c r="M686" s="108">
        <v>0</v>
      </c>
      <c r="N686" s="108">
        <v>0</v>
      </c>
      <c r="O686" s="104">
        <v>5954300</v>
      </c>
      <c r="P686" s="114">
        <f t="shared" si="95"/>
        <v>1956.9196993449875</v>
      </c>
      <c r="Q686" s="106">
        <v>9673</v>
      </c>
      <c r="R686" s="60" t="s">
        <v>43</v>
      </c>
    </row>
    <row r="687" spans="1:20" s="21" customFormat="1" ht="24.95" customHeight="1">
      <c r="A687" s="128" t="s">
        <v>1723</v>
      </c>
      <c r="B687" s="99" t="s">
        <v>498</v>
      </c>
      <c r="C687" s="107">
        <v>1961</v>
      </c>
      <c r="D687" s="92" t="s">
        <v>21</v>
      </c>
      <c r="E687" s="92" t="s">
        <v>20</v>
      </c>
      <c r="F687" s="111">
        <v>2</v>
      </c>
      <c r="G687" s="111">
        <v>2</v>
      </c>
      <c r="H687" s="114">
        <v>649.67999999999995</v>
      </c>
      <c r="I687" s="114">
        <v>0</v>
      </c>
      <c r="J687" s="114">
        <v>649.67999999999995</v>
      </c>
      <c r="K687" s="106">
        <f>SUM(L687:O687)</f>
        <v>2952950</v>
      </c>
      <c r="L687" s="108">
        <v>0</v>
      </c>
      <c r="M687" s="108">
        <v>0</v>
      </c>
      <c r="N687" s="108">
        <v>0</v>
      </c>
      <c r="O687" s="104">
        <v>2952950</v>
      </c>
      <c r="P687" s="114">
        <f>K687/H687</f>
        <v>4545.2376554611501</v>
      </c>
      <c r="Q687" s="106">
        <v>9673</v>
      </c>
      <c r="R687" s="103" t="s">
        <v>43</v>
      </c>
    </row>
    <row r="688" spans="1:20" s="21" customFormat="1" ht="24.95" customHeight="1">
      <c r="A688" s="128" t="s">
        <v>1724</v>
      </c>
      <c r="B688" s="99" t="s">
        <v>495</v>
      </c>
      <c r="C688" s="107">
        <v>1961</v>
      </c>
      <c r="D688" s="92" t="s">
        <v>21</v>
      </c>
      <c r="E688" s="92" t="s">
        <v>20</v>
      </c>
      <c r="F688" s="111">
        <v>5</v>
      </c>
      <c r="G688" s="111">
        <v>4</v>
      </c>
      <c r="H688" s="114">
        <v>3143.61</v>
      </c>
      <c r="I688" s="114">
        <v>522.4</v>
      </c>
      <c r="J688" s="114">
        <v>2621.21</v>
      </c>
      <c r="K688" s="106">
        <f>SUM(L688:O688)</f>
        <v>5953200</v>
      </c>
      <c r="L688" s="108">
        <v>0</v>
      </c>
      <c r="M688" s="108">
        <v>0</v>
      </c>
      <c r="N688" s="108">
        <v>0</v>
      </c>
      <c r="O688" s="104">
        <v>5953200</v>
      </c>
      <c r="P688" s="114">
        <f>K688/H688</f>
        <v>1893.7463616670007</v>
      </c>
      <c r="Q688" s="106">
        <v>9673</v>
      </c>
      <c r="R688" s="103" t="s">
        <v>43</v>
      </c>
    </row>
    <row r="689" spans="1:18" s="21" customFormat="1" ht="24.95" customHeight="1">
      <c r="A689" s="128" t="s">
        <v>1725</v>
      </c>
      <c r="B689" s="99" t="s">
        <v>499</v>
      </c>
      <c r="C689" s="107">
        <v>1960</v>
      </c>
      <c r="D689" s="92" t="s">
        <v>21</v>
      </c>
      <c r="E689" s="92" t="s">
        <v>20</v>
      </c>
      <c r="F689" s="111">
        <v>5</v>
      </c>
      <c r="G689" s="111">
        <v>2</v>
      </c>
      <c r="H689" s="114">
        <v>1658.15</v>
      </c>
      <c r="I689" s="114">
        <v>40.4</v>
      </c>
      <c r="J689" s="114">
        <v>1617.75</v>
      </c>
      <c r="K689" s="106">
        <f>SUM(L689:O689)</f>
        <v>3045350</v>
      </c>
      <c r="L689" s="108">
        <v>0</v>
      </c>
      <c r="M689" s="108">
        <v>0</v>
      </c>
      <c r="N689" s="108">
        <v>0</v>
      </c>
      <c r="O689" s="104">
        <v>3045350</v>
      </c>
      <c r="P689" s="114">
        <f>K689/H689</f>
        <v>1836.5950004523113</v>
      </c>
      <c r="Q689" s="106">
        <v>9673</v>
      </c>
      <c r="R689" s="60" t="s">
        <v>43</v>
      </c>
    </row>
    <row r="690" spans="1:18" s="21" customFormat="1" ht="24.95" customHeight="1">
      <c r="A690" s="128" t="s">
        <v>1726</v>
      </c>
      <c r="B690" s="99" t="s">
        <v>502</v>
      </c>
      <c r="C690" s="107">
        <v>1960</v>
      </c>
      <c r="D690" s="92" t="s">
        <v>21</v>
      </c>
      <c r="E690" s="92" t="s">
        <v>20</v>
      </c>
      <c r="F690" s="111">
        <v>5</v>
      </c>
      <c r="G690" s="111">
        <v>2</v>
      </c>
      <c r="H690" s="114">
        <v>1599.68</v>
      </c>
      <c r="I690" s="114">
        <v>68.7</v>
      </c>
      <c r="J690" s="114">
        <v>1530.98</v>
      </c>
      <c r="K690" s="106">
        <f t="shared" si="96"/>
        <v>2997500</v>
      </c>
      <c r="L690" s="108">
        <v>0</v>
      </c>
      <c r="M690" s="108">
        <v>0</v>
      </c>
      <c r="N690" s="108">
        <v>0</v>
      </c>
      <c r="O690" s="104">
        <v>2997500</v>
      </c>
      <c r="P690" s="114">
        <f t="shared" si="95"/>
        <v>1873.8122624524904</v>
      </c>
      <c r="Q690" s="106">
        <v>9673</v>
      </c>
      <c r="R690" s="60" t="s">
        <v>43</v>
      </c>
    </row>
    <row r="691" spans="1:18" s="21" customFormat="1" ht="24.95" customHeight="1">
      <c r="A691" s="128" t="s">
        <v>1727</v>
      </c>
      <c r="B691" s="99" t="s">
        <v>503</v>
      </c>
      <c r="C691" s="107">
        <v>1960</v>
      </c>
      <c r="D691" s="92" t="s">
        <v>21</v>
      </c>
      <c r="E691" s="92" t="s">
        <v>20</v>
      </c>
      <c r="F691" s="111">
        <v>5</v>
      </c>
      <c r="G691" s="111">
        <v>2</v>
      </c>
      <c r="H691" s="114">
        <v>1361.3</v>
      </c>
      <c r="I691" s="114">
        <v>31.5</v>
      </c>
      <c r="J691" s="114">
        <v>1329.8</v>
      </c>
      <c r="K691" s="106">
        <f t="shared" si="96"/>
        <v>2392500</v>
      </c>
      <c r="L691" s="108">
        <v>0</v>
      </c>
      <c r="M691" s="108">
        <v>0</v>
      </c>
      <c r="N691" s="108">
        <v>0</v>
      </c>
      <c r="O691" s="104">
        <v>2392500</v>
      </c>
      <c r="P691" s="114">
        <f t="shared" si="95"/>
        <v>1757.5112025269964</v>
      </c>
      <c r="Q691" s="106">
        <v>9673</v>
      </c>
      <c r="R691" s="60" t="s">
        <v>43</v>
      </c>
    </row>
    <row r="692" spans="1:18" s="21" customFormat="1" ht="24.95" customHeight="1">
      <c r="A692" s="128" t="s">
        <v>1728</v>
      </c>
      <c r="B692" s="99" t="s">
        <v>504</v>
      </c>
      <c r="C692" s="107">
        <v>1960</v>
      </c>
      <c r="D692" s="92" t="s">
        <v>21</v>
      </c>
      <c r="E692" s="92" t="s">
        <v>20</v>
      </c>
      <c r="F692" s="111">
        <v>5</v>
      </c>
      <c r="G692" s="111">
        <v>2</v>
      </c>
      <c r="H692" s="114">
        <v>1602.26</v>
      </c>
      <c r="I692" s="114">
        <v>87.3</v>
      </c>
      <c r="J692" s="114">
        <v>1514.96</v>
      </c>
      <c r="K692" s="106">
        <f t="shared" si="96"/>
        <v>3247200</v>
      </c>
      <c r="L692" s="108">
        <v>0</v>
      </c>
      <c r="M692" s="108">
        <v>0</v>
      </c>
      <c r="N692" s="108">
        <v>0</v>
      </c>
      <c r="O692" s="104">
        <v>3247200</v>
      </c>
      <c r="P692" s="114">
        <f t="shared" si="95"/>
        <v>2026.6373747082246</v>
      </c>
      <c r="Q692" s="106">
        <v>9673</v>
      </c>
      <c r="R692" s="60" t="s">
        <v>43</v>
      </c>
    </row>
    <row r="693" spans="1:18" s="21" customFormat="1" ht="24.95" customHeight="1">
      <c r="A693" s="128" t="s">
        <v>1729</v>
      </c>
      <c r="B693" s="99" t="s">
        <v>505</v>
      </c>
      <c r="C693" s="107">
        <v>1960</v>
      </c>
      <c r="D693" s="92" t="s">
        <v>21</v>
      </c>
      <c r="E693" s="92" t="s">
        <v>20</v>
      </c>
      <c r="F693" s="111">
        <v>5</v>
      </c>
      <c r="G693" s="111">
        <v>2</v>
      </c>
      <c r="H693" s="114">
        <v>1572.95</v>
      </c>
      <c r="I693" s="114">
        <v>40.5</v>
      </c>
      <c r="J693" s="114">
        <v>1532.45</v>
      </c>
      <c r="K693" s="106">
        <f t="shared" si="96"/>
        <v>3011250</v>
      </c>
      <c r="L693" s="108">
        <v>0</v>
      </c>
      <c r="M693" s="108">
        <v>0</v>
      </c>
      <c r="N693" s="108">
        <v>0</v>
      </c>
      <c r="O693" s="104">
        <v>3011250</v>
      </c>
      <c r="P693" s="114">
        <f t="shared" si="95"/>
        <v>1914.3965161003209</v>
      </c>
      <c r="Q693" s="106">
        <v>9673</v>
      </c>
      <c r="R693" s="60" t="s">
        <v>43</v>
      </c>
    </row>
    <row r="694" spans="1:18" s="21" customFormat="1" ht="24.95" customHeight="1">
      <c r="A694" s="128" t="s">
        <v>1730</v>
      </c>
      <c r="B694" s="99" t="s">
        <v>496</v>
      </c>
      <c r="C694" s="107">
        <v>1961</v>
      </c>
      <c r="D694" s="92" t="s">
        <v>21</v>
      </c>
      <c r="E694" s="92" t="s">
        <v>20</v>
      </c>
      <c r="F694" s="111">
        <v>4</v>
      </c>
      <c r="G694" s="111">
        <v>3</v>
      </c>
      <c r="H694" s="114">
        <v>2692</v>
      </c>
      <c r="I694" s="114">
        <v>467.9</v>
      </c>
      <c r="J694" s="114">
        <v>1092.18</v>
      </c>
      <c r="K694" s="106">
        <f>SUM(L694:O694)</f>
        <v>11697685.68</v>
      </c>
      <c r="L694" s="108">
        <v>0</v>
      </c>
      <c r="M694" s="108">
        <v>0</v>
      </c>
      <c r="N694" s="108">
        <v>0</v>
      </c>
      <c r="O694" s="104">
        <v>11697685.68</v>
      </c>
      <c r="P694" s="114">
        <f>K694/H694</f>
        <v>4345.3512927191678</v>
      </c>
      <c r="Q694" s="106">
        <v>9673</v>
      </c>
      <c r="R694" s="103" t="s">
        <v>41</v>
      </c>
    </row>
    <row r="695" spans="1:18" s="21" customFormat="1" ht="24.95" customHeight="1">
      <c r="A695" s="128" t="s">
        <v>1731</v>
      </c>
      <c r="B695" s="99" t="s">
        <v>497</v>
      </c>
      <c r="C695" s="107">
        <v>1961</v>
      </c>
      <c r="D695" s="92" t="s">
        <v>21</v>
      </c>
      <c r="E695" s="92" t="s">
        <v>20</v>
      </c>
      <c r="F695" s="111">
        <v>5</v>
      </c>
      <c r="G695" s="111">
        <v>2</v>
      </c>
      <c r="H695" s="114">
        <v>1524.25</v>
      </c>
      <c r="I695" s="114">
        <v>509</v>
      </c>
      <c r="J695" s="114">
        <v>1015.25</v>
      </c>
      <c r="K695" s="106">
        <f>SUM(L695:O695)</f>
        <v>2640000</v>
      </c>
      <c r="L695" s="108">
        <v>0</v>
      </c>
      <c r="M695" s="108">
        <v>0</v>
      </c>
      <c r="N695" s="108">
        <v>0</v>
      </c>
      <c r="O695" s="104">
        <v>2640000</v>
      </c>
      <c r="P695" s="114">
        <f>K695/H695</f>
        <v>1731.9993439396424</v>
      </c>
      <c r="Q695" s="106">
        <v>9673</v>
      </c>
      <c r="R695" s="103" t="s">
        <v>43</v>
      </c>
    </row>
    <row r="696" spans="1:18" s="21" customFormat="1" ht="24.95" customHeight="1">
      <c r="A696" s="128" t="s">
        <v>1732</v>
      </c>
      <c r="B696" s="99" t="s">
        <v>500</v>
      </c>
      <c r="C696" s="107">
        <v>1960</v>
      </c>
      <c r="D696" s="92" t="s">
        <v>21</v>
      </c>
      <c r="E696" s="92" t="s">
        <v>20</v>
      </c>
      <c r="F696" s="111">
        <v>5</v>
      </c>
      <c r="G696" s="111">
        <v>2</v>
      </c>
      <c r="H696" s="114">
        <v>1457.14</v>
      </c>
      <c r="I696" s="114">
        <v>146</v>
      </c>
      <c r="J696" s="114">
        <v>1311.14</v>
      </c>
      <c r="K696" s="106">
        <f>SUM(L696:O696)</f>
        <v>2640000</v>
      </c>
      <c r="L696" s="108">
        <v>0</v>
      </c>
      <c r="M696" s="108">
        <v>0</v>
      </c>
      <c r="N696" s="108">
        <v>0</v>
      </c>
      <c r="O696" s="104">
        <v>2640000</v>
      </c>
      <c r="P696" s="114">
        <f>K696/H696</f>
        <v>1811.7682583691339</v>
      </c>
      <c r="Q696" s="106">
        <v>9673</v>
      </c>
      <c r="R696" s="60" t="s">
        <v>43</v>
      </c>
    </row>
    <row r="697" spans="1:18" s="21" customFormat="1" ht="24.95" customHeight="1">
      <c r="A697" s="128" t="s">
        <v>1733</v>
      </c>
      <c r="B697" s="99" t="s">
        <v>501</v>
      </c>
      <c r="C697" s="107">
        <v>1960</v>
      </c>
      <c r="D697" s="92" t="s">
        <v>21</v>
      </c>
      <c r="E697" s="92" t="s">
        <v>20</v>
      </c>
      <c r="F697" s="111">
        <v>5</v>
      </c>
      <c r="G697" s="111">
        <v>3</v>
      </c>
      <c r="H697" s="114">
        <v>2397.1799999999998</v>
      </c>
      <c r="I697" s="114">
        <v>347.6</v>
      </c>
      <c r="J697" s="114">
        <v>2022.58</v>
      </c>
      <c r="K697" s="106">
        <f>SUM(L697:O697)</f>
        <v>4510000</v>
      </c>
      <c r="L697" s="108">
        <v>0</v>
      </c>
      <c r="M697" s="108">
        <v>0</v>
      </c>
      <c r="N697" s="108">
        <v>0</v>
      </c>
      <c r="O697" s="104">
        <v>4510000</v>
      </c>
      <c r="P697" s="114">
        <f>K697/H697</f>
        <v>1881.3772849765141</v>
      </c>
      <c r="Q697" s="106">
        <v>9673</v>
      </c>
      <c r="R697" s="60" t="s">
        <v>43</v>
      </c>
    </row>
    <row r="698" spans="1:18" s="21" customFormat="1" ht="24.95" customHeight="1">
      <c r="A698" s="128" t="s">
        <v>1734</v>
      </c>
      <c r="B698" s="99" t="s">
        <v>506</v>
      </c>
      <c r="C698" s="107">
        <v>1961</v>
      </c>
      <c r="D698" s="92" t="s">
        <v>21</v>
      </c>
      <c r="E698" s="92" t="s">
        <v>20</v>
      </c>
      <c r="F698" s="111">
        <v>5</v>
      </c>
      <c r="G698" s="111">
        <v>2</v>
      </c>
      <c r="H698" s="114">
        <v>1590.88</v>
      </c>
      <c r="I698" s="114">
        <v>0</v>
      </c>
      <c r="J698" s="114">
        <v>1590.88</v>
      </c>
      <c r="K698" s="106">
        <f t="shared" si="96"/>
        <v>3234000</v>
      </c>
      <c r="L698" s="108">
        <v>0</v>
      </c>
      <c r="M698" s="108">
        <v>0</v>
      </c>
      <c r="N698" s="108">
        <v>0</v>
      </c>
      <c r="O698" s="104">
        <v>3234000</v>
      </c>
      <c r="P698" s="114">
        <f t="shared" si="95"/>
        <v>2032.8371718797143</v>
      </c>
      <c r="Q698" s="106">
        <v>9673</v>
      </c>
      <c r="R698" s="103" t="s">
        <v>43</v>
      </c>
    </row>
    <row r="699" spans="1:18" s="33" customFormat="1" ht="24.95" customHeight="1">
      <c r="A699" s="128" t="s">
        <v>1735</v>
      </c>
      <c r="B699" s="72" t="s">
        <v>1080</v>
      </c>
      <c r="C699" s="107">
        <v>1941</v>
      </c>
      <c r="D699" s="107" t="s">
        <v>21</v>
      </c>
      <c r="E699" s="107" t="s">
        <v>20</v>
      </c>
      <c r="F699" s="111">
        <v>4</v>
      </c>
      <c r="G699" s="111">
        <v>3</v>
      </c>
      <c r="H699" s="120">
        <v>3995.7</v>
      </c>
      <c r="I699" s="120">
        <v>3035.9</v>
      </c>
      <c r="J699" s="120">
        <v>2059.64</v>
      </c>
      <c r="K699" s="114">
        <f>SUM(L699:O699)</f>
        <v>367317.96</v>
      </c>
      <c r="L699" s="114">
        <v>0</v>
      </c>
      <c r="M699" s="114">
        <v>0</v>
      </c>
      <c r="N699" s="114">
        <v>0</v>
      </c>
      <c r="O699" s="104">
        <v>367317.96</v>
      </c>
      <c r="P699" s="114">
        <f t="shared" si="95"/>
        <v>91.928312936406641</v>
      </c>
      <c r="Q699" s="114">
        <v>9673</v>
      </c>
      <c r="R699" s="98" t="s">
        <v>41</v>
      </c>
    </row>
    <row r="700" spans="1:18" s="33" customFormat="1" ht="24.95" customHeight="1">
      <c r="A700" s="128" t="s">
        <v>1736</v>
      </c>
      <c r="B700" s="72" t="s">
        <v>1103</v>
      </c>
      <c r="C700" s="107">
        <v>1946</v>
      </c>
      <c r="D700" s="107" t="s">
        <v>21</v>
      </c>
      <c r="E700" s="107" t="s">
        <v>20</v>
      </c>
      <c r="F700" s="111">
        <v>4</v>
      </c>
      <c r="G700" s="111">
        <v>6</v>
      </c>
      <c r="H700" s="120">
        <v>5733.3</v>
      </c>
      <c r="I700" s="120">
        <v>4736</v>
      </c>
      <c r="J700" s="120">
        <v>3520.64</v>
      </c>
      <c r="K700" s="114">
        <f>SUM(L700:O700)</f>
        <v>13956660.52</v>
      </c>
      <c r="L700" s="114">
        <v>0</v>
      </c>
      <c r="M700" s="114">
        <v>0</v>
      </c>
      <c r="N700" s="114">
        <v>0</v>
      </c>
      <c r="O700" s="108">
        <v>13956660.52</v>
      </c>
      <c r="P700" s="114">
        <f t="shared" si="95"/>
        <v>2434.3154064849214</v>
      </c>
      <c r="Q700" s="114">
        <v>9673</v>
      </c>
      <c r="R700" s="98" t="s">
        <v>41</v>
      </c>
    </row>
    <row r="701" spans="1:18" s="21" customFormat="1" ht="24.95" customHeight="1">
      <c r="A701" s="147" t="s">
        <v>875</v>
      </c>
      <c r="B701" s="145" t="s">
        <v>507</v>
      </c>
      <c r="C701" s="143">
        <v>1946</v>
      </c>
      <c r="D701" s="149" t="s">
        <v>21</v>
      </c>
      <c r="E701" s="149" t="s">
        <v>20</v>
      </c>
      <c r="F701" s="141">
        <v>3</v>
      </c>
      <c r="G701" s="141">
        <v>4</v>
      </c>
      <c r="H701" s="155">
        <v>2965.2</v>
      </c>
      <c r="I701" s="155">
        <v>226.3</v>
      </c>
      <c r="J701" s="155">
        <v>1579.88</v>
      </c>
      <c r="K701" s="106">
        <f t="shared" si="96"/>
        <v>200000</v>
      </c>
      <c r="L701" s="108">
        <v>0</v>
      </c>
      <c r="M701" s="108">
        <v>0</v>
      </c>
      <c r="N701" s="108">
        <v>0</v>
      </c>
      <c r="O701" s="104">
        <v>200000</v>
      </c>
      <c r="P701" s="114">
        <f t="shared" si="95"/>
        <v>67.449075947659523</v>
      </c>
      <c r="Q701" s="106">
        <v>9673</v>
      </c>
      <c r="R701" s="98" t="s">
        <v>41</v>
      </c>
    </row>
    <row r="702" spans="1:18" s="21" customFormat="1" ht="24.95" customHeight="1">
      <c r="A702" s="148"/>
      <c r="B702" s="146"/>
      <c r="C702" s="144"/>
      <c r="D702" s="150"/>
      <c r="E702" s="150"/>
      <c r="F702" s="142"/>
      <c r="G702" s="142"/>
      <c r="H702" s="156"/>
      <c r="I702" s="156"/>
      <c r="J702" s="156"/>
      <c r="K702" s="106">
        <f>SUM(L702:O702)</f>
        <v>6167959.2000000002</v>
      </c>
      <c r="L702" s="108">
        <v>0</v>
      </c>
      <c r="M702" s="108">
        <v>0</v>
      </c>
      <c r="N702" s="108">
        <v>0</v>
      </c>
      <c r="O702" s="104">
        <v>6167959.2000000002</v>
      </c>
      <c r="P702" s="114">
        <f>K702/H701</f>
        <v>2080.1157426143263</v>
      </c>
      <c r="Q702" s="106">
        <v>9673</v>
      </c>
      <c r="R702" s="103" t="s">
        <v>42</v>
      </c>
    </row>
    <row r="703" spans="1:18" s="21" customFormat="1" ht="24.95" customHeight="1">
      <c r="A703" s="147" t="s">
        <v>876</v>
      </c>
      <c r="B703" s="145" t="s">
        <v>508</v>
      </c>
      <c r="C703" s="143">
        <v>1941</v>
      </c>
      <c r="D703" s="149" t="s">
        <v>21</v>
      </c>
      <c r="E703" s="149" t="s">
        <v>20</v>
      </c>
      <c r="F703" s="141">
        <v>3</v>
      </c>
      <c r="G703" s="141">
        <v>2</v>
      </c>
      <c r="H703" s="155">
        <v>1461</v>
      </c>
      <c r="I703" s="155">
        <v>545</v>
      </c>
      <c r="J703" s="155">
        <v>659.05</v>
      </c>
      <c r="K703" s="106">
        <f t="shared" si="96"/>
        <v>186810.04</v>
      </c>
      <c r="L703" s="108">
        <v>0</v>
      </c>
      <c r="M703" s="108">
        <v>0</v>
      </c>
      <c r="N703" s="108">
        <v>0</v>
      </c>
      <c r="O703" s="104">
        <v>186810.04</v>
      </c>
      <c r="P703" s="114">
        <f t="shared" si="95"/>
        <v>127.86450376454484</v>
      </c>
      <c r="Q703" s="106">
        <v>9673</v>
      </c>
      <c r="R703" s="98" t="s">
        <v>41</v>
      </c>
    </row>
    <row r="704" spans="1:18" s="21" customFormat="1" ht="24.95" customHeight="1">
      <c r="A704" s="148"/>
      <c r="B704" s="146"/>
      <c r="C704" s="144"/>
      <c r="D704" s="150"/>
      <c r="E704" s="150"/>
      <c r="F704" s="142"/>
      <c r="G704" s="142"/>
      <c r="H704" s="156"/>
      <c r="I704" s="156"/>
      <c r="J704" s="156"/>
      <c r="K704" s="106">
        <f>SUM(L704:O704)</f>
        <v>3433350</v>
      </c>
      <c r="L704" s="108">
        <v>0</v>
      </c>
      <c r="M704" s="108">
        <v>0</v>
      </c>
      <c r="N704" s="108">
        <v>0</v>
      </c>
      <c r="O704" s="104">
        <v>3433350</v>
      </c>
      <c r="P704" s="114">
        <f>K704/H703</f>
        <v>2350</v>
      </c>
      <c r="Q704" s="106">
        <v>9673</v>
      </c>
      <c r="R704" s="103" t="s">
        <v>42</v>
      </c>
    </row>
    <row r="705" spans="1:18" s="21" customFormat="1" ht="24.95" customHeight="1">
      <c r="A705" s="103" t="s">
        <v>877</v>
      </c>
      <c r="B705" s="99" t="s">
        <v>509</v>
      </c>
      <c r="C705" s="107">
        <v>1960</v>
      </c>
      <c r="D705" s="92" t="s">
        <v>21</v>
      </c>
      <c r="E705" s="92" t="s">
        <v>20</v>
      </c>
      <c r="F705" s="111">
        <v>5</v>
      </c>
      <c r="G705" s="111">
        <v>9</v>
      </c>
      <c r="H705" s="114">
        <v>10097.799999999999</v>
      </c>
      <c r="I705" s="114">
        <v>1803.7</v>
      </c>
      <c r="J705" s="114">
        <v>7275.2</v>
      </c>
      <c r="K705" s="106">
        <f t="shared" si="96"/>
        <v>23829830</v>
      </c>
      <c r="L705" s="108">
        <v>0</v>
      </c>
      <c r="M705" s="108">
        <v>0</v>
      </c>
      <c r="N705" s="108">
        <v>0</v>
      </c>
      <c r="O705" s="104">
        <v>23829830</v>
      </c>
      <c r="P705" s="114">
        <f t="shared" si="95"/>
        <v>2359.9031472201868</v>
      </c>
      <c r="Q705" s="106">
        <v>9673</v>
      </c>
      <c r="R705" s="60" t="s">
        <v>43</v>
      </c>
    </row>
    <row r="706" spans="1:18" s="21" customFormat="1" ht="24.95" customHeight="1">
      <c r="A706" s="103" t="s">
        <v>878</v>
      </c>
      <c r="B706" s="99" t="s">
        <v>510</v>
      </c>
      <c r="C706" s="107">
        <v>1961</v>
      </c>
      <c r="D706" s="92" t="s">
        <v>21</v>
      </c>
      <c r="E706" s="92" t="s">
        <v>20</v>
      </c>
      <c r="F706" s="111">
        <v>5</v>
      </c>
      <c r="G706" s="111">
        <v>2</v>
      </c>
      <c r="H706" s="114">
        <v>1773.86</v>
      </c>
      <c r="I706" s="114">
        <v>104.6</v>
      </c>
      <c r="J706" s="114">
        <v>1669.26</v>
      </c>
      <c r="K706" s="106">
        <f t="shared" si="96"/>
        <v>4268571</v>
      </c>
      <c r="L706" s="108">
        <v>0</v>
      </c>
      <c r="M706" s="108">
        <v>0</v>
      </c>
      <c r="N706" s="108">
        <v>0</v>
      </c>
      <c r="O706" s="104">
        <v>4268571</v>
      </c>
      <c r="P706" s="114">
        <f t="shared" si="95"/>
        <v>2406.374234719764</v>
      </c>
      <c r="Q706" s="106">
        <v>9673</v>
      </c>
      <c r="R706" s="103" t="s">
        <v>43</v>
      </c>
    </row>
    <row r="707" spans="1:18" s="21" customFormat="1" ht="24.95" customHeight="1">
      <c r="A707" s="103" t="s">
        <v>879</v>
      </c>
      <c r="B707" s="99" t="s">
        <v>511</v>
      </c>
      <c r="C707" s="107">
        <v>1960</v>
      </c>
      <c r="D707" s="92" t="s">
        <v>21</v>
      </c>
      <c r="E707" s="92" t="s">
        <v>20</v>
      </c>
      <c r="F707" s="111">
        <v>2</v>
      </c>
      <c r="G707" s="111">
        <v>1</v>
      </c>
      <c r="H707" s="114">
        <v>286.7</v>
      </c>
      <c r="I707" s="114">
        <v>30.2</v>
      </c>
      <c r="J707" s="114">
        <v>256.5</v>
      </c>
      <c r="K707" s="106">
        <f t="shared" si="96"/>
        <v>1364000</v>
      </c>
      <c r="L707" s="108">
        <v>0</v>
      </c>
      <c r="M707" s="108">
        <v>0</v>
      </c>
      <c r="N707" s="108">
        <v>0</v>
      </c>
      <c r="O707" s="104">
        <v>1364000</v>
      </c>
      <c r="P707" s="114">
        <f t="shared" si="95"/>
        <v>4757.5863271712597</v>
      </c>
      <c r="Q707" s="106">
        <v>9673</v>
      </c>
      <c r="R707" s="60" t="s">
        <v>43</v>
      </c>
    </row>
    <row r="708" spans="1:18" s="21" customFormat="1" ht="24.95" customHeight="1">
      <c r="A708" s="103" t="s">
        <v>880</v>
      </c>
      <c r="B708" s="99" t="s">
        <v>515</v>
      </c>
      <c r="C708" s="107">
        <v>1959</v>
      </c>
      <c r="D708" s="92" t="s">
        <v>21</v>
      </c>
      <c r="E708" s="92" t="s">
        <v>20</v>
      </c>
      <c r="F708" s="111">
        <v>2</v>
      </c>
      <c r="G708" s="111">
        <v>1</v>
      </c>
      <c r="H708" s="114">
        <v>271.89999999999998</v>
      </c>
      <c r="I708" s="114">
        <v>0</v>
      </c>
      <c r="J708" s="114">
        <v>271.89999999999998</v>
      </c>
      <c r="K708" s="106">
        <f t="shared" si="96"/>
        <v>1419000</v>
      </c>
      <c r="L708" s="108">
        <v>0</v>
      </c>
      <c r="M708" s="108">
        <v>0</v>
      </c>
      <c r="N708" s="108">
        <v>0</v>
      </c>
      <c r="O708" s="104">
        <v>1419000</v>
      </c>
      <c r="P708" s="114">
        <f t="shared" si="95"/>
        <v>5218.8304523721963</v>
      </c>
      <c r="Q708" s="106">
        <v>9673</v>
      </c>
      <c r="R708" s="98" t="s">
        <v>42</v>
      </c>
    </row>
    <row r="709" spans="1:18" s="21" customFormat="1" ht="24.95" customHeight="1">
      <c r="A709" s="128" t="s">
        <v>1737</v>
      </c>
      <c r="B709" s="99" t="s">
        <v>516</v>
      </c>
      <c r="C709" s="107">
        <v>1960</v>
      </c>
      <c r="D709" s="92" t="s">
        <v>21</v>
      </c>
      <c r="E709" s="92" t="s">
        <v>20</v>
      </c>
      <c r="F709" s="111">
        <v>2</v>
      </c>
      <c r="G709" s="111">
        <v>1</v>
      </c>
      <c r="H709" s="114">
        <v>282.5</v>
      </c>
      <c r="I709" s="114">
        <v>0</v>
      </c>
      <c r="J709" s="114">
        <v>282.5</v>
      </c>
      <c r="K709" s="106">
        <f t="shared" si="96"/>
        <v>1332100</v>
      </c>
      <c r="L709" s="108">
        <v>0</v>
      </c>
      <c r="M709" s="108">
        <v>0</v>
      </c>
      <c r="N709" s="108">
        <v>0</v>
      </c>
      <c r="O709" s="104">
        <v>1332100</v>
      </c>
      <c r="P709" s="114">
        <f t="shared" si="95"/>
        <v>4715.3982300884954</v>
      </c>
      <c r="Q709" s="106">
        <v>9673</v>
      </c>
      <c r="R709" s="60" t="s">
        <v>43</v>
      </c>
    </row>
    <row r="710" spans="1:18" s="21" customFormat="1" ht="24.95" customHeight="1">
      <c r="A710" s="128" t="s">
        <v>1738</v>
      </c>
      <c r="B710" s="99" t="s">
        <v>517</v>
      </c>
      <c r="C710" s="107">
        <v>1961</v>
      </c>
      <c r="D710" s="92" t="s">
        <v>21</v>
      </c>
      <c r="E710" s="92" t="s">
        <v>20</v>
      </c>
      <c r="F710" s="111">
        <v>2</v>
      </c>
      <c r="G710" s="111">
        <v>1</v>
      </c>
      <c r="H710" s="120">
        <v>284.60000000000002</v>
      </c>
      <c r="I710" s="120">
        <v>0</v>
      </c>
      <c r="J710" s="120">
        <v>284.60000000000002</v>
      </c>
      <c r="K710" s="106">
        <f t="shared" si="96"/>
        <v>1430000</v>
      </c>
      <c r="L710" s="108">
        <v>0</v>
      </c>
      <c r="M710" s="108">
        <v>0</v>
      </c>
      <c r="N710" s="108">
        <v>0</v>
      </c>
      <c r="O710" s="104">
        <v>1430000</v>
      </c>
      <c r="P710" s="114">
        <f t="shared" si="95"/>
        <v>5024.5959241040055</v>
      </c>
      <c r="Q710" s="106">
        <v>9673</v>
      </c>
      <c r="R710" s="103" t="s">
        <v>43</v>
      </c>
    </row>
    <row r="711" spans="1:18" s="21" customFormat="1" ht="24.95" customHeight="1">
      <c r="A711" s="128" t="s">
        <v>1739</v>
      </c>
      <c r="B711" s="99" t="s">
        <v>518</v>
      </c>
      <c r="C711" s="107">
        <v>1958</v>
      </c>
      <c r="D711" s="92" t="s">
        <v>21</v>
      </c>
      <c r="E711" s="92" t="s">
        <v>20</v>
      </c>
      <c r="F711" s="111">
        <v>2</v>
      </c>
      <c r="G711" s="111">
        <v>1</v>
      </c>
      <c r="H711" s="120">
        <v>271.89999999999998</v>
      </c>
      <c r="I711" s="120">
        <v>0</v>
      </c>
      <c r="J711" s="120">
        <v>271.89999999999998</v>
      </c>
      <c r="K711" s="106">
        <f t="shared" si="96"/>
        <v>1364000</v>
      </c>
      <c r="L711" s="108">
        <v>0</v>
      </c>
      <c r="M711" s="108">
        <v>0</v>
      </c>
      <c r="N711" s="108">
        <v>0</v>
      </c>
      <c r="O711" s="104">
        <v>1364000</v>
      </c>
      <c r="P711" s="114">
        <f t="shared" si="95"/>
        <v>5016.5502022802502</v>
      </c>
      <c r="Q711" s="106">
        <v>9673</v>
      </c>
      <c r="R711" s="103" t="s">
        <v>42</v>
      </c>
    </row>
    <row r="712" spans="1:18" s="21" customFormat="1" ht="24.95" customHeight="1">
      <c r="A712" s="128" t="s">
        <v>1740</v>
      </c>
      <c r="B712" s="99" t="s">
        <v>519</v>
      </c>
      <c r="C712" s="107">
        <v>1958</v>
      </c>
      <c r="D712" s="92" t="s">
        <v>21</v>
      </c>
      <c r="E712" s="92" t="s">
        <v>20</v>
      </c>
      <c r="F712" s="111">
        <v>2</v>
      </c>
      <c r="G712" s="111">
        <v>1</v>
      </c>
      <c r="H712" s="120">
        <v>274.3</v>
      </c>
      <c r="I712" s="120">
        <v>0</v>
      </c>
      <c r="J712" s="120">
        <v>274.3</v>
      </c>
      <c r="K712" s="106">
        <f t="shared" si="96"/>
        <v>1364000</v>
      </c>
      <c r="L712" s="108">
        <v>0</v>
      </c>
      <c r="M712" s="108">
        <v>0</v>
      </c>
      <c r="N712" s="108">
        <v>0</v>
      </c>
      <c r="O712" s="104">
        <v>1364000</v>
      </c>
      <c r="P712" s="114">
        <f t="shared" si="95"/>
        <v>4972.6576740794744</v>
      </c>
      <c r="Q712" s="106">
        <v>9673</v>
      </c>
      <c r="R712" s="103" t="s">
        <v>42</v>
      </c>
    </row>
    <row r="713" spans="1:18" s="21" customFormat="1" ht="24.95" customHeight="1">
      <c r="A713" s="128" t="s">
        <v>1741</v>
      </c>
      <c r="B713" s="99" t="s">
        <v>512</v>
      </c>
      <c r="C713" s="107">
        <v>1958</v>
      </c>
      <c r="D713" s="92" t="s">
        <v>21</v>
      </c>
      <c r="E713" s="92" t="s">
        <v>20</v>
      </c>
      <c r="F713" s="111">
        <v>2</v>
      </c>
      <c r="G713" s="111">
        <v>1</v>
      </c>
      <c r="H713" s="114">
        <v>436.77</v>
      </c>
      <c r="I713" s="114">
        <v>0</v>
      </c>
      <c r="J713" s="114">
        <v>436.77</v>
      </c>
      <c r="K713" s="106">
        <f>SUM(L713:O713)</f>
        <v>2205500</v>
      </c>
      <c r="L713" s="108">
        <v>0</v>
      </c>
      <c r="M713" s="108">
        <v>0</v>
      </c>
      <c r="N713" s="108">
        <v>0</v>
      </c>
      <c r="O713" s="104">
        <v>2205500</v>
      </c>
      <c r="P713" s="114">
        <f>K713/H713</f>
        <v>5049.5684227396569</v>
      </c>
      <c r="Q713" s="106">
        <v>9673</v>
      </c>
      <c r="R713" s="103" t="s">
        <v>42</v>
      </c>
    </row>
    <row r="714" spans="1:18" s="21" customFormat="1" ht="24.95" customHeight="1">
      <c r="A714" s="128" t="s">
        <v>1742</v>
      </c>
      <c r="B714" s="99" t="s">
        <v>513</v>
      </c>
      <c r="C714" s="107">
        <v>1960</v>
      </c>
      <c r="D714" s="92" t="s">
        <v>21</v>
      </c>
      <c r="E714" s="92" t="s">
        <v>20</v>
      </c>
      <c r="F714" s="111">
        <v>2</v>
      </c>
      <c r="G714" s="111">
        <v>1</v>
      </c>
      <c r="H714" s="114">
        <v>272.89999999999998</v>
      </c>
      <c r="I714" s="114">
        <v>0</v>
      </c>
      <c r="J714" s="114">
        <v>272.89999999999998</v>
      </c>
      <c r="K714" s="106">
        <f>SUM(L714:O714)</f>
        <v>1408000</v>
      </c>
      <c r="L714" s="108">
        <v>0</v>
      </c>
      <c r="M714" s="108">
        <v>0</v>
      </c>
      <c r="N714" s="108">
        <v>0</v>
      </c>
      <c r="O714" s="104">
        <v>1408000</v>
      </c>
      <c r="P714" s="114">
        <f>K714/H714</f>
        <v>5159.3990472700625</v>
      </c>
      <c r="Q714" s="106">
        <v>9673</v>
      </c>
      <c r="R714" s="60" t="s">
        <v>43</v>
      </c>
    </row>
    <row r="715" spans="1:18" s="21" customFormat="1" ht="24.95" customHeight="1">
      <c r="A715" s="128" t="s">
        <v>1743</v>
      </c>
      <c r="B715" s="99" t="s">
        <v>514</v>
      </c>
      <c r="C715" s="107">
        <v>1959</v>
      </c>
      <c r="D715" s="92" t="s">
        <v>21</v>
      </c>
      <c r="E715" s="92" t="s">
        <v>20</v>
      </c>
      <c r="F715" s="111">
        <v>3</v>
      </c>
      <c r="G715" s="111">
        <v>3</v>
      </c>
      <c r="H715" s="114">
        <v>1490.77</v>
      </c>
      <c r="I715" s="114">
        <v>0</v>
      </c>
      <c r="J715" s="114">
        <v>1490.77</v>
      </c>
      <c r="K715" s="106">
        <f>SUM(L715:O715)</f>
        <v>4933500</v>
      </c>
      <c r="L715" s="108">
        <v>0</v>
      </c>
      <c r="M715" s="108">
        <v>0</v>
      </c>
      <c r="N715" s="108">
        <v>0</v>
      </c>
      <c r="O715" s="104">
        <v>4933500</v>
      </c>
      <c r="P715" s="114">
        <f>K715/H715</f>
        <v>3309.363617459434</v>
      </c>
      <c r="Q715" s="106">
        <v>9673</v>
      </c>
      <c r="R715" s="98" t="s">
        <v>42</v>
      </c>
    </row>
    <row r="716" spans="1:18" s="21" customFormat="1" ht="24.95" customHeight="1">
      <c r="A716" s="128" t="s">
        <v>1744</v>
      </c>
      <c r="B716" s="109" t="s">
        <v>520</v>
      </c>
      <c r="C716" s="107">
        <v>1959</v>
      </c>
      <c r="D716" s="92" t="s">
        <v>21</v>
      </c>
      <c r="E716" s="92" t="s">
        <v>20</v>
      </c>
      <c r="F716" s="111">
        <v>3</v>
      </c>
      <c r="G716" s="111">
        <v>3</v>
      </c>
      <c r="H716" s="120">
        <v>1458.4</v>
      </c>
      <c r="I716" s="120">
        <v>178.5</v>
      </c>
      <c r="J716" s="120">
        <v>1279.9000000000001</v>
      </c>
      <c r="K716" s="106">
        <f t="shared" si="96"/>
        <v>4125000</v>
      </c>
      <c r="L716" s="108">
        <v>0</v>
      </c>
      <c r="M716" s="108">
        <v>0</v>
      </c>
      <c r="N716" s="108">
        <v>0</v>
      </c>
      <c r="O716" s="104">
        <v>4125000</v>
      </c>
      <c r="P716" s="114">
        <f t="shared" si="95"/>
        <v>2828.4421283598463</v>
      </c>
      <c r="Q716" s="106">
        <v>9673</v>
      </c>
      <c r="R716" s="98" t="s">
        <v>42</v>
      </c>
    </row>
    <row r="717" spans="1:18" s="21" customFormat="1" ht="24.95" customHeight="1">
      <c r="A717" s="128" t="s">
        <v>1745</v>
      </c>
      <c r="B717" s="109" t="s">
        <v>521</v>
      </c>
      <c r="C717" s="107">
        <v>1959</v>
      </c>
      <c r="D717" s="92" t="s">
        <v>21</v>
      </c>
      <c r="E717" s="92" t="s">
        <v>20</v>
      </c>
      <c r="F717" s="111">
        <v>2</v>
      </c>
      <c r="G717" s="111">
        <v>1</v>
      </c>
      <c r="H717" s="120">
        <v>278.3</v>
      </c>
      <c r="I717" s="120">
        <v>0</v>
      </c>
      <c r="J717" s="120">
        <v>278.3</v>
      </c>
      <c r="K717" s="106">
        <f t="shared" si="96"/>
        <v>1221000</v>
      </c>
      <c r="L717" s="108">
        <v>0</v>
      </c>
      <c r="M717" s="108">
        <v>0</v>
      </c>
      <c r="N717" s="108">
        <v>0</v>
      </c>
      <c r="O717" s="104">
        <v>1221000</v>
      </c>
      <c r="P717" s="114">
        <f t="shared" si="95"/>
        <v>4387.351778656126</v>
      </c>
      <c r="Q717" s="106">
        <v>9673</v>
      </c>
      <c r="R717" s="98" t="s">
        <v>42</v>
      </c>
    </row>
    <row r="718" spans="1:18" s="21" customFormat="1" ht="24.95" customHeight="1">
      <c r="A718" s="128" t="s">
        <v>1746</v>
      </c>
      <c r="B718" s="109" t="s">
        <v>522</v>
      </c>
      <c r="C718" s="107">
        <v>1959</v>
      </c>
      <c r="D718" s="92" t="s">
        <v>21</v>
      </c>
      <c r="E718" s="92" t="s">
        <v>20</v>
      </c>
      <c r="F718" s="111">
        <v>2</v>
      </c>
      <c r="G718" s="111">
        <v>2</v>
      </c>
      <c r="H718" s="120">
        <v>589.29999999999995</v>
      </c>
      <c r="I718" s="120">
        <v>0</v>
      </c>
      <c r="J718" s="120">
        <v>589.29999999999995</v>
      </c>
      <c r="K718" s="106">
        <f t="shared" si="96"/>
        <v>1941500</v>
      </c>
      <c r="L718" s="108">
        <v>0</v>
      </c>
      <c r="M718" s="108">
        <v>0</v>
      </c>
      <c r="N718" s="108">
        <v>0</v>
      </c>
      <c r="O718" s="104">
        <v>1941500</v>
      </c>
      <c r="P718" s="114">
        <f t="shared" si="95"/>
        <v>3294.586797895809</v>
      </c>
      <c r="Q718" s="106">
        <v>9673</v>
      </c>
      <c r="R718" s="98" t="s">
        <v>42</v>
      </c>
    </row>
    <row r="719" spans="1:18" s="21" customFormat="1" ht="24.95" customHeight="1">
      <c r="A719" s="128" t="s">
        <v>1747</v>
      </c>
      <c r="B719" s="99" t="s">
        <v>523</v>
      </c>
      <c r="C719" s="107">
        <v>1958</v>
      </c>
      <c r="D719" s="92" t="s">
        <v>21</v>
      </c>
      <c r="E719" s="92" t="s">
        <v>20</v>
      </c>
      <c r="F719" s="111">
        <v>2</v>
      </c>
      <c r="G719" s="111">
        <v>1</v>
      </c>
      <c r="H719" s="120">
        <v>355.89</v>
      </c>
      <c r="I719" s="120">
        <v>0</v>
      </c>
      <c r="J719" s="120">
        <v>355.89</v>
      </c>
      <c r="K719" s="106">
        <f t="shared" si="96"/>
        <v>1995400</v>
      </c>
      <c r="L719" s="108">
        <v>0</v>
      </c>
      <c r="M719" s="108">
        <v>0</v>
      </c>
      <c r="N719" s="108">
        <v>0</v>
      </c>
      <c r="O719" s="104">
        <v>1995400</v>
      </c>
      <c r="P719" s="114">
        <f t="shared" si="95"/>
        <v>5606.7886144595241</v>
      </c>
      <c r="Q719" s="106">
        <v>9673</v>
      </c>
      <c r="R719" s="103" t="s">
        <v>42</v>
      </c>
    </row>
    <row r="720" spans="1:18" s="21" customFormat="1" ht="24.95" customHeight="1">
      <c r="A720" s="128" t="s">
        <v>1748</v>
      </c>
      <c r="B720" s="99" t="s">
        <v>524</v>
      </c>
      <c r="C720" s="107">
        <v>1961</v>
      </c>
      <c r="D720" s="92" t="s">
        <v>21</v>
      </c>
      <c r="E720" s="92" t="s">
        <v>20</v>
      </c>
      <c r="F720" s="111">
        <v>3</v>
      </c>
      <c r="G720" s="111">
        <v>3</v>
      </c>
      <c r="H720" s="120">
        <v>1089.8</v>
      </c>
      <c r="I720" s="120">
        <v>181.4</v>
      </c>
      <c r="J720" s="120">
        <v>908.4</v>
      </c>
      <c r="K720" s="106">
        <f t="shared" si="96"/>
        <v>3843950</v>
      </c>
      <c r="L720" s="108">
        <v>0</v>
      </c>
      <c r="M720" s="108">
        <v>0</v>
      </c>
      <c r="N720" s="108">
        <v>0</v>
      </c>
      <c r="O720" s="104">
        <v>3843950</v>
      </c>
      <c r="P720" s="114">
        <f t="shared" si="95"/>
        <v>3527.2068269407232</v>
      </c>
      <c r="Q720" s="106">
        <v>9673</v>
      </c>
      <c r="R720" s="103" t="s">
        <v>43</v>
      </c>
    </row>
    <row r="721" spans="1:207" s="33" customFormat="1" ht="24.95" customHeight="1">
      <c r="A721" s="128" t="s">
        <v>1749</v>
      </c>
      <c r="B721" s="72" t="s">
        <v>1076</v>
      </c>
      <c r="C721" s="107">
        <v>1952</v>
      </c>
      <c r="D721" s="107" t="s">
        <v>21</v>
      </c>
      <c r="E721" s="107" t="s">
        <v>20</v>
      </c>
      <c r="F721" s="111">
        <v>3</v>
      </c>
      <c r="G721" s="111">
        <v>3</v>
      </c>
      <c r="H721" s="120">
        <v>2147.1999999999998</v>
      </c>
      <c r="I721" s="120">
        <v>1695.6</v>
      </c>
      <c r="J721" s="120">
        <v>189.26</v>
      </c>
      <c r="K721" s="114">
        <f>SUM(L721:O721)</f>
        <v>4548983.59</v>
      </c>
      <c r="L721" s="114">
        <v>0</v>
      </c>
      <c r="M721" s="114">
        <v>0</v>
      </c>
      <c r="N721" s="114">
        <v>0</v>
      </c>
      <c r="O721" s="104">
        <v>4548983.59</v>
      </c>
      <c r="P721" s="114">
        <f t="shared" si="95"/>
        <v>2118.5653828241434</v>
      </c>
      <c r="Q721" s="114">
        <v>9673</v>
      </c>
      <c r="R721" s="98" t="s">
        <v>41</v>
      </c>
    </row>
    <row r="722" spans="1:207" s="21" customFormat="1" ht="24.95" customHeight="1">
      <c r="A722" s="128" t="s">
        <v>1750</v>
      </c>
      <c r="B722" s="99" t="s">
        <v>525</v>
      </c>
      <c r="C722" s="107">
        <v>1959</v>
      </c>
      <c r="D722" s="92" t="s">
        <v>21</v>
      </c>
      <c r="E722" s="92" t="s">
        <v>20</v>
      </c>
      <c r="F722" s="111">
        <v>2</v>
      </c>
      <c r="G722" s="111">
        <v>1</v>
      </c>
      <c r="H722" s="120">
        <v>283.2</v>
      </c>
      <c r="I722" s="120">
        <v>0</v>
      </c>
      <c r="J722" s="120">
        <v>283.2</v>
      </c>
      <c r="K722" s="106">
        <f t="shared" si="96"/>
        <v>1534500</v>
      </c>
      <c r="L722" s="108">
        <v>0</v>
      </c>
      <c r="M722" s="108">
        <v>0</v>
      </c>
      <c r="N722" s="108">
        <v>0</v>
      </c>
      <c r="O722" s="104">
        <v>1534500</v>
      </c>
      <c r="P722" s="114">
        <f t="shared" si="95"/>
        <v>5418.4322033898306</v>
      </c>
      <c r="Q722" s="106">
        <v>9673</v>
      </c>
      <c r="R722" s="98" t="s">
        <v>42</v>
      </c>
    </row>
    <row r="723" spans="1:207" s="21" customFormat="1" ht="24.95" customHeight="1">
      <c r="A723" s="128" t="s">
        <v>1751</v>
      </c>
      <c r="B723" s="99" t="s">
        <v>526</v>
      </c>
      <c r="C723" s="107">
        <v>1958</v>
      </c>
      <c r="D723" s="92" t="s">
        <v>21</v>
      </c>
      <c r="E723" s="92" t="s">
        <v>20</v>
      </c>
      <c r="F723" s="111">
        <v>2</v>
      </c>
      <c r="G723" s="111">
        <v>1</v>
      </c>
      <c r="H723" s="120">
        <v>273.3</v>
      </c>
      <c r="I723" s="120">
        <v>0</v>
      </c>
      <c r="J723" s="120">
        <v>273.3</v>
      </c>
      <c r="K723" s="106">
        <f t="shared" si="96"/>
        <v>1529000</v>
      </c>
      <c r="L723" s="108">
        <v>0</v>
      </c>
      <c r="M723" s="108">
        <v>0</v>
      </c>
      <c r="N723" s="108">
        <v>0</v>
      </c>
      <c r="O723" s="104">
        <v>1529000</v>
      </c>
      <c r="P723" s="114">
        <f t="shared" si="95"/>
        <v>5594.5847054518845</v>
      </c>
      <c r="Q723" s="106">
        <v>9673</v>
      </c>
      <c r="R723" s="103" t="s">
        <v>42</v>
      </c>
    </row>
    <row r="724" spans="1:207" s="21" customFormat="1" ht="24.95" customHeight="1">
      <c r="A724" s="128" t="s">
        <v>1752</v>
      </c>
      <c r="B724" s="99" t="s">
        <v>527</v>
      </c>
      <c r="C724" s="107">
        <v>1959</v>
      </c>
      <c r="D724" s="92" t="s">
        <v>21</v>
      </c>
      <c r="E724" s="92" t="s">
        <v>20</v>
      </c>
      <c r="F724" s="111">
        <v>2</v>
      </c>
      <c r="G724" s="111">
        <v>3</v>
      </c>
      <c r="H724" s="120">
        <v>874.2</v>
      </c>
      <c r="I724" s="120">
        <v>0</v>
      </c>
      <c r="J724" s="120">
        <v>874.2</v>
      </c>
      <c r="K724" s="106">
        <f t="shared" si="96"/>
        <v>4515500</v>
      </c>
      <c r="L724" s="108">
        <v>0</v>
      </c>
      <c r="M724" s="108">
        <v>0</v>
      </c>
      <c r="N724" s="108">
        <v>0</v>
      </c>
      <c r="O724" s="104">
        <v>4515500</v>
      </c>
      <c r="P724" s="114">
        <f t="shared" si="95"/>
        <v>5165.2939830702353</v>
      </c>
      <c r="Q724" s="106">
        <v>9673</v>
      </c>
      <c r="R724" s="98" t="s">
        <v>42</v>
      </c>
    </row>
    <row r="725" spans="1:207" s="21" customFormat="1" ht="24.95" customHeight="1">
      <c r="A725" s="128" t="s">
        <v>1753</v>
      </c>
      <c r="B725" s="99" t="s">
        <v>528</v>
      </c>
      <c r="C725" s="107">
        <v>1962</v>
      </c>
      <c r="D725" s="92" t="s">
        <v>21</v>
      </c>
      <c r="E725" s="92" t="s">
        <v>20</v>
      </c>
      <c r="F725" s="111">
        <v>3</v>
      </c>
      <c r="G725" s="111">
        <v>3</v>
      </c>
      <c r="H725" s="120">
        <v>1514.05</v>
      </c>
      <c r="I725" s="120">
        <v>0</v>
      </c>
      <c r="J725" s="120">
        <v>1514.05</v>
      </c>
      <c r="K725" s="106">
        <f t="shared" si="96"/>
        <v>8498567.5</v>
      </c>
      <c r="L725" s="108">
        <v>0</v>
      </c>
      <c r="M725" s="108">
        <v>0</v>
      </c>
      <c r="N725" s="108">
        <v>0</v>
      </c>
      <c r="O725" s="104">
        <v>8498567.5</v>
      </c>
      <c r="P725" s="114">
        <f t="shared" si="95"/>
        <v>5613.1352993626369</v>
      </c>
      <c r="Q725" s="106">
        <v>9673</v>
      </c>
      <c r="R725" s="103" t="s">
        <v>43</v>
      </c>
    </row>
    <row r="726" spans="1:207" s="21" customFormat="1" ht="24.95" customHeight="1">
      <c r="A726" s="128" t="s">
        <v>1754</v>
      </c>
      <c r="B726" s="99" t="s">
        <v>530</v>
      </c>
      <c r="C726" s="107">
        <v>1961</v>
      </c>
      <c r="D726" s="92" t="s">
        <v>21</v>
      </c>
      <c r="E726" s="92" t="s">
        <v>20</v>
      </c>
      <c r="F726" s="111">
        <v>5</v>
      </c>
      <c r="G726" s="111">
        <v>4</v>
      </c>
      <c r="H726" s="120">
        <v>3115.88</v>
      </c>
      <c r="I726" s="120">
        <v>0</v>
      </c>
      <c r="J726" s="120">
        <v>3115.88</v>
      </c>
      <c r="K726" s="106">
        <f>SUM(L726:O726)</f>
        <v>6671500</v>
      </c>
      <c r="L726" s="108">
        <v>0</v>
      </c>
      <c r="M726" s="108">
        <v>0</v>
      </c>
      <c r="N726" s="108">
        <v>0</v>
      </c>
      <c r="O726" s="104">
        <v>6671500</v>
      </c>
      <c r="P726" s="114">
        <f>K726/H726</f>
        <v>2141.1286699102661</v>
      </c>
      <c r="Q726" s="106">
        <v>9673</v>
      </c>
      <c r="R726" s="103" t="s">
        <v>43</v>
      </c>
    </row>
    <row r="727" spans="1:207" s="21" customFormat="1" ht="24.95" customHeight="1">
      <c r="A727" s="128" t="s">
        <v>1755</v>
      </c>
      <c r="B727" s="99" t="s">
        <v>529</v>
      </c>
      <c r="C727" s="107">
        <v>1959</v>
      </c>
      <c r="D727" s="92" t="s">
        <v>21</v>
      </c>
      <c r="E727" s="92" t="s">
        <v>20</v>
      </c>
      <c r="F727" s="111">
        <v>2</v>
      </c>
      <c r="G727" s="111">
        <v>2</v>
      </c>
      <c r="H727" s="120">
        <v>476.2</v>
      </c>
      <c r="I727" s="120">
        <v>0</v>
      </c>
      <c r="J727" s="120">
        <v>476.2</v>
      </c>
      <c r="K727" s="106">
        <f t="shared" si="96"/>
        <v>2134000</v>
      </c>
      <c r="L727" s="108">
        <v>0</v>
      </c>
      <c r="M727" s="108">
        <v>0</v>
      </c>
      <c r="N727" s="108">
        <v>0</v>
      </c>
      <c r="O727" s="104">
        <v>2134000</v>
      </c>
      <c r="P727" s="114">
        <f t="shared" si="95"/>
        <v>4481.3103737925239</v>
      </c>
      <c r="Q727" s="106">
        <v>9673</v>
      </c>
      <c r="R727" s="98" t="s">
        <v>42</v>
      </c>
    </row>
    <row r="728" spans="1:207" s="21" customFormat="1" ht="24.95" customHeight="1">
      <c r="A728" s="147" t="s">
        <v>1756</v>
      </c>
      <c r="B728" s="145" t="s">
        <v>531</v>
      </c>
      <c r="C728" s="143" t="s">
        <v>863</v>
      </c>
      <c r="D728" s="143" t="s">
        <v>21</v>
      </c>
      <c r="E728" s="149" t="s">
        <v>20</v>
      </c>
      <c r="F728" s="141">
        <v>4</v>
      </c>
      <c r="G728" s="141">
        <v>4</v>
      </c>
      <c r="H728" s="160">
        <v>3482.4</v>
      </c>
      <c r="I728" s="160">
        <v>246.7</v>
      </c>
      <c r="J728" s="160">
        <v>2321.61</v>
      </c>
      <c r="K728" s="106">
        <f t="shared" si="96"/>
        <v>4309443.47</v>
      </c>
      <c r="L728" s="108">
        <v>0</v>
      </c>
      <c r="M728" s="108">
        <v>0</v>
      </c>
      <c r="N728" s="108">
        <v>0</v>
      </c>
      <c r="O728" s="104">
        <v>4309443.47</v>
      </c>
      <c r="P728" s="114">
        <f t="shared" si="95"/>
        <v>1237.4923816907879</v>
      </c>
      <c r="Q728" s="106">
        <v>9673</v>
      </c>
      <c r="R728" s="98" t="s">
        <v>41</v>
      </c>
    </row>
    <row r="729" spans="1:207" s="21" customFormat="1" ht="24.95" customHeight="1">
      <c r="A729" s="148"/>
      <c r="B729" s="146"/>
      <c r="C729" s="144"/>
      <c r="D729" s="144"/>
      <c r="E729" s="150"/>
      <c r="F729" s="142"/>
      <c r="G729" s="142"/>
      <c r="H729" s="161"/>
      <c r="I729" s="161"/>
      <c r="J729" s="161"/>
      <c r="K729" s="106">
        <f>SUM(L729:O729)</f>
        <v>5223600</v>
      </c>
      <c r="L729" s="108">
        <v>0</v>
      </c>
      <c r="M729" s="108">
        <v>0</v>
      </c>
      <c r="N729" s="108">
        <v>0</v>
      </c>
      <c r="O729" s="104">
        <v>5223600</v>
      </c>
      <c r="P729" s="114">
        <f>K729/H728</f>
        <v>1500</v>
      </c>
      <c r="Q729" s="106">
        <v>9673</v>
      </c>
      <c r="R729" s="98" t="s">
        <v>42</v>
      </c>
    </row>
    <row r="730" spans="1:207" s="107" customFormat="1" ht="24.95" customHeight="1">
      <c r="A730" s="128" t="s">
        <v>1757</v>
      </c>
      <c r="B730" s="99" t="s">
        <v>532</v>
      </c>
      <c r="C730" s="107">
        <v>1959</v>
      </c>
      <c r="D730" s="92" t="s">
        <v>21</v>
      </c>
      <c r="E730" s="92" t="s">
        <v>20</v>
      </c>
      <c r="F730" s="111">
        <v>2</v>
      </c>
      <c r="G730" s="111">
        <v>2</v>
      </c>
      <c r="H730" s="120">
        <v>278.13</v>
      </c>
      <c r="I730" s="120">
        <v>0</v>
      </c>
      <c r="J730" s="120">
        <v>278.13</v>
      </c>
      <c r="K730" s="106">
        <f t="shared" si="96"/>
        <v>1633500</v>
      </c>
      <c r="L730" s="108">
        <v>0</v>
      </c>
      <c r="M730" s="108">
        <v>0</v>
      </c>
      <c r="N730" s="108">
        <v>0</v>
      </c>
      <c r="O730" s="104">
        <v>1633500</v>
      </c>
      <c r="P730" s="114">
        <f t="shared" si="95"/>
        <v>5873.1528421960957</v>
      </c>
      <c r="Q730" s="106">
        <v>9673</v>
      </c>
      <c r="R730" s="98" t="s">
        <v>42</v>
      </c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21"/>
      <c r="AH730" s="21"/>
      <c r="AI730" s="21"/>
      <c r="AJ730" s="21"/>
      <c r="AK730" s="21"/>
      <c r="AL730" s="21"/>
      <c r="AM730" s="21"/>
      <c r="AN730" s="21"/>
      <c r="AO730" s="21"/>
      <c r="AP730" s="21"/>
      <c r="AQ730" s="21"/>
      <c r="AR730" s="21"/>
      <c r="AS730" s="21"/>
      <c r="AT730" s="21"/>
      <c r="AU730" s="21"/>
      <c r="AV730" s="21"/>
      <c r="AW730" s="21"/>
      <c r="AX730" s="21"/>
      <c r="AY730" s="21"/>
      <c r="AZ730" s="21"/>
      <c r="BA730" s="21"/>
      <c r="BB730" s="21"/>
      <c r="BC730" s="21"/>
      <c r="BD730" s="21"/>
      <c r="BE730" s="21"/>
      <c r="BF730" s="21"/>
      <c r="BG730" s="21"/>
      <c r="BH730" s="21"/>
      <c r="BI730" s="21"/>
      <c r="BJ730" s="21"/>
      <c r="BK730" s="21"/>
      <c r="BL730" s="21"/>
      <c r="BM730" s="21"/>
      <c r="BN730" s="21"/>
      <c r="BO730" s="21"/>
      <c r="BP730" s="21"/>
      <c r="BQ730" s="21"/>
      <c r="BR730" s="21"/>
      <c r="BS730" s="21"/>
      <c r="BT730" s="21"/>
      <c r="BU730" s="21"/>
      <c r="BV730" s="21"/>
      <c r="BW730" s="21"/>
      <c r="BX730" s="21"/>
      <c r="BY730" s="21"/>
      <c r="BZ730" s="21"/>
      <c r="CA730" s="21"/>
      <c r="CB730" s="21"/>
      <c r="CC730" s="21"/>
      <c r="CD730" s="21"/>
      <c r="CE730" s="21"/>
      <c r="CF730" s="21"/>
      <c r="CG730" s="21"/>
      <c r="CH730" s="21"/>
      <c r="CI730" s="21"/>
      <c r="CJ730" s="21"/>
      <c r="CK730" s="21"/>
      <c r="CL730" s="21"/>
      <c r="CM730" s="21"/>
      <c r="CN730" s="21"/>
      <c r="CO730" s="21"/>
      <c r="CP730" s="21"/>
      <c r="CQ730" s="21"/>
      <c r="CR730" s="21"/>
      <c r="CS730" s="21"/>
      <c r="CT730" s="21"/>
      <c r="CU730" s="21"/>
      <c r="CV730" s="21"/>
      <c r="CW730" s="21"/>
      <c r="CX730" s="21"/>
      <c r="CY730" s="21"/>
      <c r="CZ730" s="21"/>
      <c r="DA730" s="21"/>
      <c r="DB730" s="21"/>
      <c r="DC730" s="21"/>
      <c r="DD730" s="21"/>
      <c r="DE730" s="21"/>
      <c r="DF730" s="21"/>
      <c r="DG730" s="21"/>
      <c r="DH730" s="21"/>
      <c r="DI730" s="21"/>
      <c r="DJ730" s="21"/>
      <c r="DK730" s="21"/>
      <c r="DL730" s="21"/>
      <c r="DM730" s="21"/>
      <c r="DN730" s="21"/>
      <c r="DO730" s="21"/>
      <c r="DP730" s="21"/>
      <c r="DQ730" s="21"/>
      <c r="DR730" s="21"/>
      <c r="DS730" s="21"/>
      <c r="DT730" s="21"/>
      <c r="DU730" s="21"/>
      <c r="DV730" s="21"/>
      <c r="DW730" s="21"/>
      <c r="DX730" s="21"/>
      <c r="DY730" s="21"/>
      <c r="DZ730" s="21"/>
      <c r="EA730" s="21"/>
      <c r="EB730" s="21"/>
      <c r="EC730" s="21"/>
      <c r="ED730" s="21"/>
      <c r="EE730" s="21"/>
      <c r="EF730" s="21"/>
      <c r="EG730" s="21"/>
      <c r="EH730" s="21"/>
      <c r="EI730" s="21"/>
      <c r="EJ730" s="21"/>
      <c r="EK730" s="21"/>
      <c r="EL730" s="21"/>
      <c r="EM730" s="21"/>
      <c r="EN730" s="21"/>
      <c r="EO730" s="21"/>
      <c r="EP730" s="21"/>
      <c r="EQ730" s="21"/>
      <c r="ER730" s="21"/>
      <c r="ES730" s="21"/>
      <c r="ET730" s="21"/>
      <c r="EU730" s="21"/>
      <c r="EV730" s="21"/>
      <c r="EW730" s="21"/>
      <c r="EX730" s="21"/>
      <c r="EY730" s="21"/>
      <c r="EZ730" s="21"/>
      <c r="FA730" s="21"/>
      <c r="FB730" s="21"/>
      <c r="FC730" s="21"/>
      <c r="FD730" s="21"/>
      <c r="FE730" s="21"/>
      <c r="FF730" s="21"/>
      <c r="FG730" s="21"/>
      <c r="FH730" s="21"/>
      <c r="FI730" s="21"/>
      <c r="FJ730" s="21"/>
      <c r="FK730" s="21"/>
      <c r="FL730" s="21"/>
      <c r="FM730" s="21"/>
      <c r="FN730" s="21"/>
      <c r="FO730" s="21"/>
      <c r="FP730" s="21"/>
      <c r="FQ730" s="21"/>
      <c r="FR730" s="21"/>
      <c r="FS730" s="21"/>
      <c r="FT730" s="21"/>
      <c r="FU730" s="21"/>
      <c r="FV730" s="21"/>
      <c r="FW730" s="21"/>
      <c r="FX730" s="21"/>
      <c r="FY730" s="21"/>
      <c r="FZ730" s="21"/>
      <c r="GA730" s="21"/>
      <c r="GB730" s="21"/>
      <c r="GC730" s="21"/>
      <c r="GD730" s="21"/>
      <c r="GE730" s="21"/>
      <c r="GF730" s="21"/>
      <c r="GG730" s="21"/>
      <c r="GH730" s="21"/>
      <c r="GI730" s="21"/>
      <c r="GJ730" s="21"/>
      <c r="GK730" s="21"/>
      <c r="GL730" s="21"/>
      <c r="GM730" s="21"/>
      <c r="GN730" s="21"/>
      <c r="GO730" s="21"/>
      <c r="GP730" s="21"/>
      <c r="GQ730" s="21"/>
      <c r="GR730" s="21"/>
      <c r="GS730" s="21"/>
      <c r="GT730" s="21"/>
      <c r="GU730" s="21"/>
      <c r="GV730" s="21"/>
      <c r="GW730" s="21"/>
      <c r="GX730" s="21"/>
      <c r="GY730" s="21"/>
    </row>
    <row r="731" spans="1:207" s="107" customFormat="1" ht="24.95" customHeight="1">
      <c r="A731" s="128" t="s">
        <v>1758</v>
      </c>
      <c r="B731" s="99" t="s">
        <v>533</v>
      </c>
      <c r="C731" s="107">
        <v>1960</v>
      </c>
      <c r="D731" s="92" t="s">
        <v>21</v>
      </c>
      <c r="E731" s="92" t="s">
        <v>20</v>
      </c>
      <c r="F731" s="111">
        <v>3</v>
      </c>
      <c r="G731" s="111">
        <v>3</v>
      </c>
      <c r="H731" s="120">
        <v>1601.65</v>
      </c>
      <c r="I731" s="120">
        <v>172.1</v>
      </c>
      <c r="J731" s="120">
        <v>1429.55</v>
      </c>
      <c r="K731" s="106">
        <f t="shared" si="96"/>
        <v>4891150</v>
      </c>
      <c r="L731" s="108">
        <v>0</v>
      </c>
      <c r="M731" s="108">
        <v>0</v>
      </c>
      <c r="N731" s="108">
        <v>0</v>
      </c>
      <c r="O731" s="104">
        <v>4891150</v>
      </c>
      <c r="P731" s="114">
        <f t="shared" si="95"/>
        <v>3053.8194986420253</v>
      </c>
      <c r="Q731" s="106">
        <v>9673</v>
      </c>
      <c r="R731" s="60" t="s">
        <v>43</v>
      </c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21"/>
      <c r="AH731" s="21"/>
      <c r="AI731" s="21"/>
      <c r="AJ731" s="21"/>
      <c r="AK731" s="21"/>
      <c r="AL731" s="21"/>
      <c r="AM731" s="21"/>
      <c r="AN731" s="21"/>
      <c r="AO731" s="21"/>
      <c r="AP731" s="21"/>
      <c r="AQ731" s="21"/>
      <c r="AR731" s="21"/>
      <c r="AS731" s="21"/>
      <c r="AT731" s="21"/>
      <c r="AU731" s="21"/>
      <c r="AV731" s="21"/>
      <c r="AW731" s="21"/>
      <c r="AX731" s="21"/>
      <c r="AY731" s="21"/>
      <c r="AZ731" s="21"/>
      <c r="BA731" s="21"/>
      <c r="BB731" s="21"/>
      <c r="BC731" s="21"/>
      <c r="BD731" s="21"/>
      <c r="BE731" s="21"/>
      <c r="BF731" s="21"/>
      <c r="BG731" s="21"/>
      <c r="BH731" s="21"/>
      <c r="BI731" s="21"/>
      <c r="BJ731" s="21"/>
      <c r="BK731" s="21"/>
      <c r="BL731" s="21"/>
      <c r="BM731" s="21"/>
      <c r="BN731" s="21"/>
      <c r="BO731" s="21"/>
      <c r="BP731" s="21"/>
      <c r="BQ731" s="21"/>
      <c r="BR731" s="21"/>
      <c r="BS731" s="21"/>
      <c r="BT731" s="21"/>
      <c r="BU731" s="21"/>
      <c r="BV731" s="21"/>
      <c r="BW731" s="21"/>
      <c r="BX731" s="21"/>
      <c r="BY731" s="21"/>
      <c r="BZ731" s="21"/>
      <c r="CA731" s="21"/>
      <c r="CB731" s="21"/>
      <c r="CC731" s="21"/>
      <c r="CD731" s="21"/>
      <c r="CE731" s="21"/>
      <c r="CF731" s="21"/>
      <c r="CG731" s="21"/>
      <c r="CH731" s="21"/>
      <c r="CI731" s="21"/>
      <c r="CJ731" s="21"/>
      <c r="CK731" s="21"/>
      <c r="CL731" s="21"/>
      <c r="CM731" s="21"/>
      <c r="CN731" s="21"/>
      <c r="CO731" s="21"/>
      <c r="CP731" s="21"/>
      <c r="CQ731" s="21"/>
      <c r="CR731" s="21"/>
      <c r="CS731" s="21"/>
      <c r="CT731" s="21"/>
      <c r="CU731" s="21"/>
      <c r="CV731" s="21"/>
      <c r="CW731" s="21"/>
      <c r="CX731" s="21"/>
      <c r="CY731" s="21"/>
      <c r="CZ731" s="21"/>
      <c r="DA731" s="21"/>
      <c r="DB731" s="21"/>
      <c r="DC731" s="21"/>
      <c r="DD731" s="21"/>
      <c r="DE731" s="21"/>
      <c r="DF731" s="21"/>
      <c r="DG731" s="21"/>
      <c r="DH731" s="21"/>
      <c r="DI731" s="21"/>
      <c r="DJ731" s="21"/>
      <c r="DK731" s="21"/>
      <c r="DL731" s="21"/>
      <c r="DM731" s="21"/>
      <c r="DN731" s="21"/>
      <c r="DO731" s="21"/>
      <c r="DP731" s="21"/>
      <c r="DQ731" s="21"/>
      <c r="DR731" s="21"/>
      <c r="DS731" s="21"/>
      <c r="DT731" s="21"/>
      <c r="DU731" s="21"/>
      <c r="DV731" s="21"/>
      <c r="DW731" s="21"/>
      <c r="DX731" s="21"/>
      <c r="DY731" s="21"/>
      <c r="DZ731" s="21"/>
      <c r="EA731" s="21"/>
      <c r="EB731" s="21"/>
      <c r="EC731" s="21"/>
      <c r="ED731" s="21"/>
      <c r="EE731" s="21"/>
      <c r="EF731" s="21"/>
      <c r="EG731" s="21"/>
      <c r="EH731" s="21"/>
      <c r="EI731" s="21"/>
      <c r="EJ731" s="21"/>
      <c r="EK731" s="21"/>
      <c r="EL731" s="21"/>
      <c r="EM731" s="21"/>
      <c r="EN731" s="21"/>
      <c r="EO731" s="21"/>
      <c r="EP731" s="21"/>
      <c r="EQ731" s="21"/>
      <c r="ER731" s="21"/>
      <c r="ES731" s="21"/>
      <c r="ET731" s="21"/>
      <c r="EU731" s="21"/>
      <c r="EV731" s="21"/>
      <c r="EW731" s="21"/>
      <c r="EX731" s="21"/>
      <c r="EY731" s="21"/>
      <c r="EZ731" s="21"/>
      <c r="FA731" s="21"/>
      <c r="FB731" s="21"/>
      <c r="FC731" s="21"/>
      <c r="FD731" s="21"/>
      <c r="FE731" s="21"/>
      <c r="FF731" s="21"/>
      <c r="FG731" s="21"/>
      <c r="FH731" s="21"/>
      <c r="FI731" s="21"/>
      <c r="FJ731" s="21"/>
      <c r="FK731" s="21"/>
      <c r="FL731" s="21"/>
      <c r="FM731" s="21"/>
      <c r="FN731" s="21"/>
      <c r="FO731" s="21"/>
      <c r="FP731" s="21"/>
      <c r="FQ731" s="21"/>
      <c r="FR731" s="21"/>
      <c r="FS731" s="21"/>
      <c r="FT731" s="21"/>
      <c r="FU731" s="21"/>
      <c r="FV731" s="21"/>
      <c r="FW731" s="21"/>
      <c r="FX731" s="21"/>
      <c r="FY731" s="21"/>
      <c r="FZ731" s="21"/>
      <c r="GA731" s="21"/>
      <c r="GB731" s="21"/>
      <c r="GC731" s="21"/>
      <c r="GD731" s="21"/>
      <c r="GE731" s="21"/>
      <c r="GF731" s="21"/>
      <c r="GG731" s="21"/>
      <c r="GH731" s="21"/>
      <c r="GI731" s="21"/>
      <c r="GJ731" s="21"/>
      <c r="GK731" s="21"/>
      <c r="GL731" s="21"/>
      <c r="GM731" s="21"/>
      <c r="GN731" s="21"/>
      <c r="GO731" s="21"/>
      <c r="GP731" s="21"/>
      <c r="GQ731" s="21"/>
      <c r="GR731" s="21"/>
      <c r="GS731" s="21"/>
      <c r="GT731" s="21"/>
      <c r="GU731" s="21"/>
      <c r="GV731" s="21"/>
      <c r="GW731" s="21"/>
      <c r="GX731" s="21"/>
      <c r="GY731" s="21"/>
    </row>
    <row r="732" spans="1:207" s="21" customFormat="1" ht="24.95" customHeight="1">
      <c r="A732" s="128" t="s">
        <v>1759</v>
      </c>
      <c r="B732" s="99" t="s">
        <v>534</v>
      </c>
      <c r="C732" s="107">
        <v>1959</v>
      </c>
      <c r="D732" s="92" t="s">
        <v>21</v>
      </c>
      <c r="E732" s="92" t="s">
        <v>20</v>
      </c>
      <c r="F732" s="111">
        <v>2</v>
      </c>
      <c r="G732" s="111">
        <v>2</v>
      </c>
      <c r="H732" s="120">
        <v>431.7</v>
      </c>
      <c r="I732" s="120">
        <v>0</v>
      </c>
      <c r="J732" s="120">
        <v>431.7</v>
      </c>
      <c r="K732" s="106">
        <f t="shared" si="96"/>
        <v>2698300</v>
      </c>
      <c r="L732" s="108">
        <v>0</v>
      </c>
      <c r="M732" s="108">
        <v>0</v>
      </c>
      <c r="N732" s="108">
        <v>0</v>
      </c>
      <c r="O732" s="104">
        <v>2698300</v>
      </c>
      <c r="P732" s="114">
        <f t="shared" si="95"/>
        <v>6250.4053741023863</v>
      </c>
      <c r="Q732" s="106">
        <v>9673</v>
      </c>
      <c r="R732" s="98" t="s">
        <v>42</v>
      </c>
    </row>
    <row r="733" spans="1:207" s="21" customFormat="1" ht="24.95" customHeight="1">
      <c r="A733" s="166" t="s">
        <v>1760</v>
      </c>
      <c r="B733" s="190" t="s">
        <v>535</v>
      </c>
      <c r="C733" s="174">
        <v>1956</v>
      </c>
      <c r="D733" s="158" t="s">
        <v>21</v>
      </c>
      <c r="E733" s="158" t="s">
        <v>20</v>
      </c>
      <c r="F733" s="175">
        <v>2</v>
      </c>
      <c r="G733" s="175">
        <v>1</v>
      </c>
      <c r="H733" s="191">
        <v>712.2</v>
      </c>
      <c r="I733" s="191">
        <v>0</v>
      </c>
      <c r="J733" s="191">
        <v>712.2</v>
      </c>
      <c r="K733" s="106">
        <f>SUM(L733:O733)</f>
        <v>80998.289999999994</v>
      </c>
      <c r="L733" s="108">
        <v>0</v>
      </c>
      <c r="M733" s="108">
        <v>0</v>
      </c>
      <c r="N733" s="108">
        <v>0</v>
      </c>
      <c r="O733" s="104">
        <v>80998.289999999994</v>
      </c>
      <c r="P733" s="114">
        <f t="shared" si="95"/>
        <v>113.72969671440605</v>
      </c>
      <c r="Q733" s="106">
        <v>9673</v>
      </c>
      <c r="R733" s="98" t="s">
        <v>41</v>
      </c>
    </row>
    <row r="734" spans="1:207" s="21" customFormat="1" ht="24.95" customHeight="1">
      <c r="A734" s="166"/>
      <c r="B734" s="190"/>
      <c r="C734" s="174"/>
      <c r="D734" s="158"/>
      <c r="E734" s="158"/>
      <c r="F734" s="175"/>
      <c r="G734" s="175"/>
      <c r="H734" s="191"/>
      <c r="I734" s="191"/>
      <c r="J734" s="191"/>
      <c r="K734" s="106">
        <f t="shared" si="96"/>
        <v>3872000</v>
      </c>
      <c r="L734" s="108">
        <v>0</v>
      </c>
      <c r="M734" s="108">
        <v>0</v>
      </c>
      <c r="N734" s="108">
        <v>0</v>
      </c>
      <c r="O734" s="108">
        <v>3872000</v>
      </c>
      <c r="P734" s="114">
        <f>K734/H733</f>
        <v>5436.6750912664975</v>
      </c>
      <c r="Q734" s="106">
        <v>9673</v>
      </c>
      <c r="R734" s="98" t="s">
        <v>42</v>
      </c>
      <c r="S734" s="89"/>
      <c r="T734" s="89"/>
      <c r="U734" s="89"/>
      <c r="V734" s="107"/>
      <c r="W734" s="107"/>
      <c r="X734" s="107"/>
      <c r="Y734" s="107"/>
      <c r="Z734" s="107"/>
      <c r="AA734" s="107"/>
      <c r="AB734" s="107"/>
      <c r="AC734" s="107"/>
      <c r="AD734" s="107"/>
      <c r="AE734" s="107"/>
      <c r="AF734" s="107"/>
      <c r="AG734" s="107"/>
      <c r="AH734" s="107"/>
      <c r="AI734" s="107"/>
      <c r="AJ734" s="107"/>
      <c r="AK734" s="107"/>
      <c r="AL734" s="107"/>
      <c r="AM734" s="107"/>
      <c r="AN734" s="107"/>
      <c r="AO734" s="107"/>
      <c r="AP734" s="107"/>
      <c r="AQ734" s="107"/>
      <c r="AR734" s="107"/>
      <c r="AS734" s="107"/>
      <c r="AT734" s="107"/>
      <c r="AU734" s="107"/>
      <c r="AV734" s="107"/>
      <c r="AW734" s="107"/>
      <c r="AX734" s="107"/>
      <c r="AY734" s="107"/>
      <c r="AZ734" s="107"/>
      <c r="BA734" s="107"/>
      <c r="BB734" s="107"/>
      <c r="BC734" s="107"/>
      <c r="BD734" s="107"/>
      <c r="BE734" s="107"/>
      <c r="BF734" s="107"/>
      <c r="BG734" s="107"/>
      <c r="BH734" s="107"/>
      <c r="BI734" s="107"/>
      <c r="BJ734" s="107"/>
      <c r="BK734" s="107"/>
      <c r="BL734" s="107"/>
      <c r="BM734" s="107"/>
      <c r="BN734" s="107"/>
      <c r="BO734" s="107"/>
      <c r="BP734" s="107"/>
      <c r="BQ734" s="107"/>
      <c r="BR734" s="107"/>
      <c r="BS734" s="107"/>
      <c r="BT734" s="107"/>
      <c r="BU734" s="107"/>
      <c r="BV734" s="107"/>
      <c r="BW734" s="107"/>
      <c r="BX734" s="107"/>
      <c r="BY734" s="107"/>
      <c r="BZ734" s="107"/>
      <c r="CA734" s="107"/>
      <c r="CB734" s="107"/>
      <c r="CC734" s="107"/>
      <c r="CD734" s="107"/>
      <c r="CE734" s="107"/>
      <c r="CF734" s="107"/>
      <c r="CG734" s="107"/>
      <c r="CH734" s="107"/>
      <c r="CI734" s="107"/>
      <c r="CJ734" s="107"/>
      <c r="CK734" s="107"/>
      <c r="CL734" s="107"/>
      <c r="CM734" s="107"/>
      <c r="CN734" s="107"/>
      <c r="CO734" s="107"/>
      <c r="CP734" s="107"/>
      <c r="CQ734" s="107"/>
      <c r="CR734" s="107"/>
      <c r="CS734" s="107"/>
      <c r="CT734" s="107"/>
      <c r="CU734" s="107"/>
      <c r="CV734" s="107"/>
      <c r="CW734" s="107"/>
      <c r="CX734" s="107"/>
      <c r="CY734" s="107"/>
      <c r="CZ734" s="107"/>
      <c r="DA734" s="107"/>
      <c r="DB734" s="107"/>
      <c r="DC734" s="107"/>
      <c r="DD734" s="107"/>
      <c r="DE734" s="107"/>
      <c r="DF734" s="107"/>
      <c r="DG734" s="107"/>
      <c r="DH734" s="107"/>
      <c r="DI734" s="107"/>
      <c r="DJ734" s="107"/>
      <c r="DK734" s="107"/>
      <c r="DL734" s="107"/>
      <c r="DM734" s="107"/>
      <c r="DN734" s="107"/>
      <c r="DO734" s="107"/>
      <c r="DP734" s="107"/>
      <c r="DQ734" s="107"/>
      <c r="DR734" s="107"/>
      <c r="DS734" s="107"/>
      <c r="DT734" s="107"/>
      <c r="DU734" s="107"/>
      <c r="DV734" s="107"/>
      <c r="DW734" s="107"/>
      <c r="DX734" s="107"/>
      <c r="DY734" s="107"/>
      <c r="DZ734" s="107"/>
      <c r="EA734" s="107"/>
      <c r="EB734" s="107"/>
      <c r="EC734" s="107"/>
      <c r="ED734" s="107"/>
      <c r="EE734" s="107"/>
      <c r="EF734" s="107"/>
      <c r="EG734" s="107"/>
      <c r="EH734" s="107"/>
      <c r="EI734" s="107"/>
      <c r="EJ734" s="107"/>
      <c r="EK734" s="107"/>
      <c r="EL734" s="107"/>
      <c r="EM734" s="107"/>
      <c r="EN734" s="107"/>
      <c r="EO734" s="107"/>
      <c r="EP734" s="107"/>
      <c r="EQ734" s="107"/>
      <c r="ER734" s="107"/>
      <c r="ES734" s="107"/>
      <c r="ET734" s="107"/>
      <c r="EU734" s="107"/>
      <c r="EV734" s="107"/>
      <c r="EW734" s="107"/>
      <c r="EX734" s="107"/>
      <c r="EY734" s="107"/>
      <c r="EZ734" s="107"/>
      <c r="FA734" s="107"/>
      <c r="FB734" s="107"/>
      <c r="FC734" s="107"/>
      <c r="FD734" s="107"/>
      <c r="FE734" s="107"/>
      <c r="FF734" s="107"/>
      <c r="FG734" s="107"/>
      <c r="FH734" s="107"/>
      <c r="FI734" s="107"/>
      <c r="FJ734" s="107"/>
      <c r="FK734" s="107"/>
      <c r="FL734" s="107"/>
      <c r="FM734" s="107"/>
      <c r="FN734" s="107"/>
      <c r="FO734" s="107"/>
      <c r="FP734" s="107"/>
      <c r="FQ734" s="107"/>
      <c r="FR734" s="107"/>
      <c r="FS734" s="107"/>
      <c r="FT734" s="107"/>
      <c r="FU734" s="107"/>
      <c r="FV734" s="107"/>
      <c r="FW734" s="107"/>
      <c r="FX734" s="107"/>
      <c r="FY734" s="107"/>
      <c r="FZ734" s="107"/>
      <c r="GA734" s="107"/>
      <c r="GB734" s="107"/>
      <c r="GC734" s="107"/>
      <c r="GD734" s="107"/>
      <c r="GE734" s="107"/>
      <c r="GF734" s="107"/>
      <c r="GG734" s="107"/>
      <c r="GH734" s="107"/>
      <c r="GI734" s="107"/>
      <c r="GJ734" s="107"/>
      <c r="GK734" s="107"/>
      <c r="GL734" s="107"/>
      <c r="GM734" s="107"/>
      <c r="GN734" s="107"/>
      <c r="GO734" s="107"/>
      <c r="GP734" s="107"/>
      <c r="GQ734" s="107"/>
      <c r="GR734" s="107"/>
      <c r="GS734" s="107"/>
      <c r="GT734" s="107"/>
      <c r="GU734" s="107"/>
      <c r="GV734" s="107"/>
      <c r="GW734" s="107"/>
      <c r="GX734" s="107"/>
      <c r="GY734" s="107"/>
    </row>
    <row r="735" spans="1:207" s="21" customFormat="1" ht="24.95" customHeight="1">
      <c r="A735" s="128" t="s">
        <v>1761</v>
      </c>
      <c r="B735" s="99" t="s">
        <v>536</v>
      </c>
      <c r="C735" s="107">
        <v>1959</v>
      </c>
      <c r="D735" s="92" t="s">
        <v>21</v>
      </c>
      <c r="E735" s="92" t="s">
        <v>20</v>
      </c>
      <c r="F735" s="111">
        <v>2</v>
      </c>
      <c r="G735" s="111">
        <v>1</v>
      </c>
      <c r="H735" s="120">
        <v>271.72000000000003</v>
      </c>
      <c r="I735" s="120">
        <v>0</v>
      </c>
      <c r="J735" s="120">
        <v>271.72000000000003</v>
      </c>
      <c r="K735" s="106">
        <f t="shared" si="96"/>
        <v>1639000</v>
      </c>
      <c r="L735" s="108">
        <v>0</v>
      </c>
      <c r="M735" s="108">
        <v>0</v>
      </c>
      <c r="N735" s="108">
        <v>0</v>
      </c>
      <c r="O735" s="104">
        <v>1639000</v>
      </c>
      <c r="P735" s="114">
        <f t="shared" ref="P735:P810" si="98">K735/H735</f>
        <v>6031.9446489032825</v>
      </c>
      <c r="Q735" s="106">
        <v>9673</v>
      </c>
      <c r="R735" s="98" t="s">
        <v>42</v>
      </c>
    </row>
    <row r="736" spans="1:207" s="21" customFormat="1" ht="24.95" customHeight="1">
      <c r="A736" s="128" t="s">
        <v>1762</v>
      </c>
      <c r="B736" s="99" t="s">
        <v>537</v>
      </c>
      <c r="C736" s="107">
        <v>1958</v>
      </c>
      <c r="D736" s="92" t="s">
        <v>21</v>
      </c>
      <c r="E736" s="92" t="s">
        <v>20</v>
      </c>
      <c r="F736" s="111">
        <v>2</v>
      </c>
      <c r="G736" s="111">
        <v>1</v>
      </c>
      <c r="H736" s="120">
        <v>726.25</v>
      </c>
      <c r="I736" s="120">
        <v>0</v>
      </c>
      <c r="J736" s="120">
        <v>726.25</v>
      </c>
      <c r="K736" s="106">
        <f t="shared" ref="K736:K811" si="99">SUM(L736:O736)</f>
        <v>3897300</v>
      </c>
      <c r="L736" s="108">
        <v>0</v>
      </c>
      <c r="M736" s="108">
        <v>0</v>
      </c>
      <c r="N736" s="108">
        <v>0</v>
      </c>
      <c r="O736" s="104">
        <v>3897300</v>
      </c>
      <c r="P736" s="114">
        <f t="shared" si="98"/>
        <v>5366.333907056799</v>
      </c>
      <c r="Q736" s="106">
        <v>9673</v>
      </c>
      <c r="R736" s="103" t="s">
        <v>42</v>
      </c>
    </row>
    <row r="737" spans="1:18" s="21" customFormat="1" ht="24.95" customHeight="1">
      <c r="A737" s="128" t="s">
        <v>1763</v>
      </c>
      <c r="B737" s="99" t="s">
        <v>538</v>
      </c>
      <c r="C737" s="107">
        <v>1960</v>
      </c>
      <c r="D737" s="92" t="s">
        <v>21</v>
      </c>
      <c r="E737" s="92" t="s">
        <v>20</v>
      </c>
      <c r="F737" s="111">
        <v>2</v>
      </c>
      <c r="G737" s="111">
        <v>1</v>
      </c>
      <c r="H737" s="120">
        <v>280.39999999999998</v>
      </c>
      <c r="I737" s="120">
        <v>0</v>
      </c>
      <c r="J737" s="120">
        <v>280.39999999999998</v>
      </c>
      <c r="K737" s="106">
        <f t="shared" si="99"/>
        <v>2543500</v>
      </c>
      <c r="L737" s="108">
        <v>0</v>
      </c>
      <c r="M737" s="108">
        <v>0</v>
      </c>
      <c r="N737" s="108">
        <v>0</v>
      </c>
      <c r="O737" s="104">
        <v>2543500</v>
      </c>
      <c r="P737" s="114">
        <f t="shared" si="98"/>
        <v>9070.970042796007</v>
      </c>
      <c r="Q737" s="106">
        <v>9673</v>
      </c>
      <c r="R737" s="60" t="s">
        <v>43</v>
      </c>
    </row>
    <row r="738" spans="1:18" s="21" customFormat="1" ht="24.95" customHeight="1">
      <c r="A738" s="147" t="s">
        <v>1764</v>
      </c>
      <c r="B738" s="145" t="s">
        <v>1104</v>
      </c>
      <c r="C738" s="143">
        <v>1987</v>
      </c>
      <c r="D738" s="149" t="s">
        <v>21</v>
      </c>
      <c r="E738" s="149" t="s">
        <v>23</v>
      </c>
      <c r="F738" s="141">
        <v>9</v>
      </c>
      <c r="G738" s="141">
        <v>6</v>
      </c>
      <c r="H738" s="160">
        <v>12378.8</v>
      </c>
      <c r="I738" s="160">
        <v>0</v>
      </c>
      <c r="J738" s="160">
        <v>7353.9</v>
      </c>
      <c r="K738" s="106">
        <f>SUM(L738:O738)</f>
        <v>268000</v>
      </c>
      <c r="L738" s="108">
        <v>0</v>
      </c>
      <c r="M738" s="108">
        <v>0</v>
      </c>
      <c r="N738" s="108">
        <v>0</v>
      </c>
      <c r="O738" s="104">
        <v>268000</v>
      </c>
      <c r="P738" s="114">
        <f t="shared" si="98"/>
        <v>21.64991760105988</v>
      </c>
      <c r="Q738" s="106">
        <v>9673</v>
      </c>
      <c r="R738" s="98" t="s">
        <v>41</v>
      </c>
    </row>
    <row r="739" spans="1:18" s="21" customFormat="1" ht="24.95" customHeight="1">
      <c r="A739" s="148"/>
      <c r="B739" s="146"/>
      <c r="C739" s="144"/>
      <c r="D739" s="150"/>
      <c r="E739" s="150"/>
      <c r="F739" s="142"/>
      <c r="G739" s="142"/>
      <c r="H739" s="161"/>
      <c r="I739" s="161"/>
      <c r="J739" s="161"/>
      <c r="K739" s="106">
        <f>SUM(L739:O739)</f>
        <v>12900000</v>
      </c>
      <c r="L739" s="108">
        <v>0</v>
      </c>
      <c r="M739" s="108">
        <v>0</v>
      </c>
      <c r="N739" s="108">
        <v>0</v>
      </c>
      <c r="O739" s="104">
        <v>12900000</v>
      </c>
      <c r="P739" s="114">
        <f>O739/H738</f>
        <v>1042.1042427375837</v>
      </c>
      <c r="Q739" s="106">
        <v>9673</v>
      </c>
      <c r="R739" s="98" t="s">
        <v>42</v>
      </c>
    </row>
    <row r="740" spans="1:18" s="21" customFormat="1" ht="24.95" customHeight="1">
      <c r="A740" s="128" t="s">
        <v>1765</v>
      </c>
      <c r="B740" s="99" t="s">
        <v>539</v>
      </c>
      <c r="C740" s="107">
        <v>1959</v>
      </c>
      <c r="D740" s="92" t="s">
        <v>21</v>
      </c>
      <c r="E740" s="92" t="s">
        <v>20</v>
      </c>
      <c r="F740" s="111">
        <v>2</v>
      </c>
      <c r="G740" s="111">
        <v>2</v>
      </c>
      <c r="H740" s="120">
        <v>450.83</v>
      </c>
      <c r="I740" s="120">
        <v>0</v>
      </c>
      <c r="J740" s="120">
        <v>450.83</v>
      </c>
      <c r="K740" s="106">
        <f t="shared" si="99"/>
        <v>2524500</v>
      </c>
      <c r="L740" s="108">
        <v>0</v>
      </c>
      <c r="M740" s="108">
        <v>0</v>
      </c>
      <c r="N740" s="108">
        <v>0</v>
      </c>
      <c r="O740" s="104">
        <v>2524500</v>
      </c>
      <c r="P740" s="114">
        <f t="shared" si="98"/>
        <v>5599.6717166115832</v>
      </c>
      <c r="Q740" s="106">
        <v>9673</v>
      </c>
      <c r="R740" s="98" t="s">
        <v>42</v>
      </c>
    </row>
    <row r="741" spans="1:18" s="21" customFormat="1" ht="24.95" customHeight="1">
      <c r="A741" s="128" t="s">
        <v>1766</v>
      </c>
      <c r="B741" s="99" t="s">
        <v>540</v>
      </c>
      <c r="C741" s="107">
        <v>1959</v>
      </c>
      <c r="D741" s="92" t="s">
        <v>21</v>
      </c>
      <c r="E741" s="92" t="s">
        <v>20</v>
      </c>
      <c r="F741" s="111">
        <v>2</v>
      </c>
      <c r="G741" s="111">
        <v>2</v>
      </c>
      <c r="H741" s="120">
        <v>909.9</v>
      </c>
      <c r="I741" s="120">
        <v>308.8</v>
      </c>
      <c r="J741" s="120">
        <v>601.1</v>
      </c>
      <c r="K741" s="106">
        <f t="shared" si="99"/>
        <v>4521000</v>
      </c>
      <c r="L741" s="108">
        <v>0</v>
      </c>
      <c r="M741" s="108">
        <v>0</v>
      </c>
      <c r="N741" s="108">
        <v>0</v>
      </c>
      <c r="O741" s="104">
        <v>4521000</v>
      </c>
      <c r="P741" s="114">
        <f t="shared" si="98"/>
        <v>4968.677876689746</v>
      </c>
      <c r="Q741" s="106">
        <v>9673</v>
      </c>
      <c r="R741" s="98" t="s">
        <v>42</v>
      </c>
    </row>
    <row r="742" spans="1:18" s="21" customFormat="1" ht="24.95" customHeight="1">
      <c r="A742" s="147" t="s">
        <v>1767</v>
      </c>
      <c r="B742" s="145" t="s">
        <v>550</v>
      </c>
      <c r="C742" s="143">
        <v>1948</v>
      </c>
      <c r="D742" s="149" t="s">
        <v>21</v>
      </c>
      <c r="E742" s="149" t="s">
        <v>20</v>
      </c>
      <c r="F742" s="141">
        <v>3</v>
      </c>
      <c r="G742" s="141">
        <v>4</v>
      </c>
      <c r="H742" s="155">
        <v>2855.4</v>
      </c>
      <c r="I742" s="155">
        <v>571.84</v>
      </c>
      <c r="J742" s="155">
        <v>1186.07</v>
      </c>
      <c r="K742" s="106">
        <f>SUM(L742:O742)</f>
        <v>200000</v>
      </c>
      <c r="L742" s="108">
        <v>0</v>
      </c>
      <c r="M742" s="108">
        <v>0</v>
      </c>
      <c r="N742" s="108">
        <v>0</v>
      </c>
      <c r="O742" s="104">
        <v>200000</v>
      </c>
      <c r="P742" s="114">
        <f t="shared" si="98"/>
        <v>70.042726062898367</v>
      </c>
      <c r="Q742" s="106">
        <v>9673</v>
      </c>
      <c r="R742" s="98" t="s">
        <v>41</v>
      </c>
    </row>
    <row r="743" spans="1:18" s="21" customFormat="1" ht="24.95" customHeight="1">
      <c r="A743" s="148"/>
      <c r="B743" s="146"/>
      <c r="C743" s="144"/>
      <c r="D743" s="150"/>
      <c r="E743" s="150"/>
      <c r="F743" s="142"/>
      <c r="G743" s="142"/>
      <c r="H743" s="156"/>
      <c r="I743" s="156"/>
      <c r="J743" s="156"/>
      <c r="K743" s="106">
        <f>SUM(L743:O743)</f>
        <v>6710190</v>
      </c>
      <c r="L743" s="108">
        <v>0</v>
      </c>
      <c r="M743" s="108">
        <v>0</v>
      </c>
      <c r="N743" s="108">
        <v>0</v>
      </c>
      <c r="O743" s="104">
        <v>6710190</v>
      </c>
      <c r="P743" s="114">
        <f>K743/H742</f>
        <v>2350</v>
      </c>
      <c r="Q743" s="106">
        <v>9673</v>
      </c>
      <c r="R743" s="98" t="s">
        <v>42</v>
      </c>
    </row>
    <row r="744" spans="1:18" s="21" customFormat="1" ht="24.95" customHeight="1">
      <c r="A744" s="128" t="s">
        <v>1768</v>
      </c>
      <c r="B744" s="99" t="s">
        <v>551</v>
      </c>
      <c r="C744" s="107">
        <v>1948</v>
      </c>
      <c r="D744" s="92" t="s">
        <v>21</v>
      </c>
      <c r="E744" s="92" t="s">
        <v>20</v>
      </c>
      <c r="F744" s="111">
        <v>3</v>
      </c>
      <c r="G744" s="111">
        <v>2</v>
      </c>
      <c r="H744" s="114">
        <v>2125.1</v>
      </c>
      <c r="I744" s="114">
        <v>360.4</v>
      </c>
      <c r="J744" s="114">
        <v>886.5</v>
      </c>
      <c r="K744" s="106">
        <f>SUM(L744:O744)</f>
        <v>5433310</v>
      </c>
      <c r="L744" s="108">
        <v>0</v>
      </c>
      <c r="M744" s="108">
        <v>0</v>
      </c>
      <c r="N744" s="108">
        <v>0</v>
      </c>
      <c r="O744" s="104">
        <v>5433310</v>
      </c>
      <c r="P744" s="114">
        <f>K744/H744</f>
        <v>2556.731447931862</v>
      </c>
      <c r="Q744" s="106">
        <v>9673</v>
      </c>
      <c r="R744" s="98" t="s">
        <v>42</v>
      </c>
    </row>
    <row r="745" spans="1:18" s="21" customFormat="1" ht="24.95" customHeight="1">
      <c r="A745" s="128" t="s">
        <v>1769</v>
      </c>
      <c r="B745" s="99" t="s">
        <v>541</v>
      </c>
      <c r="C745" s="107">
        <v>1917</v>
      </c>
      <c r="D745" s="92" t="s">
        <v>21</v>
      </c>
      <c r="E745" s="92" t="s">
        <v>20</v>
      </c>
      <c r="F745" s="111">
        <v>3</v>
      </c>
      <c r="G745" s="111">
        <v>2</v>
      </c>
      <c r="H745" s="120">
        <v>2020.8</v>
      </c>
      <c r="I745" s="120">
        <v>400.8</v>
      </c>
      <c r="J745" s="120">
        <v>997.56</v>
      </c>
      <c r="K745" s="106">
        <f t="shared" si="99"/>
        <v>7740720</v>
      </c>
      <c r="L745" s="108">
        <v>0</v>
      </c>
      <c r="M745" s="108">
        <v>0</v>
      </c>
      <c r="N745" s="108">
        <v>0</v>
      </c>
      <c r="O745" s="104">
        <v>7740720</v>
      </c>
      <c r="P745" s="114">
        <f t="shared" si="98"/>
        <v>3830.5225653206653</v>
      </c>
      <c r="Q745" s="106">
        <v>9673</v>
      </c>
      <c r="R745" s="103" t="s">
        <v>42</v>
      </c>
    </row>
    <row r="746" spans="1:18" s="21" customFormat="1" ht="24.95" customHeight="1">
      <c r="A746" s="128" t="s">
        <v>1770</v>
      </c>
      <c r="B746" s="99" t="s">
        <v>542</v>
      </c>
      <c r="C746" s="107">
        <v>1951</v>
      </c>
      <c r="D746" s="92" t="s">
        <v>21</v>
      </c>
      <c r="E746" s="92" t="s">
        <v>20</v>
      </c>
      <c r="F746" s="111">
        <v>2</v>
      </c>
      <c r="G746" s="111">
        <v>1</v>
      </c>
      <c r="H746" s="120">
        <v>256.08999999999997</v>
      </c>
      <c r="I746" s="120">
        <v>18.600000000000001</v>
      </c>
      <c r="J746" s="120">
        <v>237.49</v>
      </c>
      <c r="K746" s="106">
        <f t="shared" si="99"/>
        <v>2635000</v>
      </c>
      <c r="L746" s="108">
        <v>0</v>
      </c>
      <c r="M746" s="108">
        <v>0</v>
      </c>
      <c r="N746" s="108">
        <v>0</v>
      </c>
      <c r="O746" s="104">
        <v>2635000</v>
      </c>
      <c r="P746" s="114">
        <f t="shared" si="98"/>
        <v>10289.351399898474</v>
      </c>
      <c r="Q746" s="106">
        <v>9673</v>
      </c>
      <c r="R746" s="98" t="s">
        <v>42</v>
      </c>
    </row>
    <row r="747" spans="1:18" s="21" customFormat="1" ht="24.95" customHeight="1">
      <c r="A747" s="128" t="s">
        <v>1771</v>
      </c>
      <c r="B747" s="99" t="s">
        <v>543</v>
      </c>
      <c r="C747" s="92">
        <v>1949</v>
      </c>
      <c r="D747" s="92" t="s">
        <v>21</v>
      </c>
      <c r="E747" s="92" t="s">
        <v>20</v>
      </c>
      <c r="F747" s="111">
        <v>3</v>
      </c>
      <c r="G747" s="111">
        <v>2</v>
      </c>
      <c r="H747" s="120">
        <v>1786.8</v>
      </c>
      <c r="I747" s="120">
        <v>403.1</v>
      </c>
      <c r="J747" s="120">
        <v>842.39</v>
      </c>
      <c r="K747" s="106">
        <f t="shared" si="99"/>
        <v>4398980</v>
      </c>
      <c r="L747" s="108">
        <v>0</v>
      </c>
      <c r="M747" s="108">
        <v>0</v>
      </c>
      <c r="N747" s="108">
        <v>0</v>
      </c>
      <c r="O747" s="104">
        <v>4398980</v>
      </c>
      <c r="P747" s="114">
        <f t="shared" si="98"/>
        <v>2461.9319453772109</v>
      </c>
      <c r="Q747" s="106">
        <v>9673</v>
      </c>
      <c r="R747" s="98" t="s">
        <v>42</v>
      </c>
    </row>
    <row r="748" spans="1:18" s="21" customFormat="1" ht="24.95" customHeight="1">
      <c r="A748" s="128" t="s">
        <v>1772</v>
      </c>
      <c r="B748" s="109" t="s">
        <v>544</v>
      </c>
      <c r="C748" s="107">
        <v>1960</v>
      </c>
      <c r="D748" s="92" t="s">
        <v>21</v>
      </c>
      <c r="E748" s="92" t="s">
        <v>20</v>
      </c>
      <c r="F748" s="111">
        <v>4</v>
      </c>
      <c r="G748" s="111">
        <v>2</v>
      </c>
      <c r="H748" s="120">
        <v>1274.4000000000001</v>
      </c>
      <c r="I748" s="120">
        <v>0</v>
      </c>
      <c r="J748" s="120">
        <v>1274.4000000000001</v>
      </c>
      <c r="K748" s="106">
        <f t="shared" si="99"/>
        <v>2959000</v>
      </c>
      <c r="L748" s="108">
        <v>0</v>
      </c>
      <c r="M748" s="108">
        <v>0</v>
      </c>
      <c r="N748" s="108">
        <v>0</v>
      </c>
      <c r="O748" s="104">
        <v>2959000</v>
      </c>
      <c r="P748" s="114">
        <f t="shared" si="98"/>
        <v>2321.8769617074699</v>
      </c>
      <c r="Q748" s="106">
        <v>9673</v>
      </c>
      <c r="R748" s="60" t="s">
        <v>43</v>
      </c>
    </row>
    <row r="749" spans="1:18" s="21" customFormat="1" ht="24.95" customHeight="1">
      <c r="A749" s="147" t="s">
        <v>1773</v>
      </c>
      <c r="B749" s="145" t="s">
        <v>545</v>
      </c>
      <c r="C749" s="143">
        <v>1948</v>
      </c>
      <c r="D749" s="149" t="s">
        <v>21</v>
      </c>
      <c r="E749" s="149" t="s">
        <v>20</v>
      </c>
      <c r="F749" s="141">
        <v>2</v>
      </c>
      <c r="G749" s="141">
        <v>2</v>
      </c>
      <c r="H749" s="160">
        <v>345</v>
      </c>
      <c r="I749" s="160">
        <v>67.099999999999994</v>
      </c>
      <c r="J749" s="160">
        <v>277.89999999999998</v>
      </c>
      <c r="K749" s="106">
        <f>SUM(L749:O749)</f>
        <v>300000</v>
      </c>
      <c r="L749" s="108">
        <v>0</v>
      </c>
      <c r="M749" s="108">
        <v>0</v>
      </c>
      <c r="N749" s="108">
        <v>0</v>
      </c>
      <c r="O749" s="104">
        <v>300000</v>
      </c>
      <c r="P749" s="114">
        <f t="shared" si="98"/>
        <v>869.56521739130437</v>
      </c>
      <c r="Q749" s="106">
        <v>9673</v>
      </c>
      <c r="R749" s="98" t="s">
        <v>42</v>
      </c>
    </row>
    <row r="750" spans="1:18" s="21" customFormat="1" ht="24.95" customHeight="1">
      <c r="A750" s="148"/>
      <c r="B750" s="146"/>
      <c r="C750" s="144"/>
      <c r="D750" s="150"/>
      <c r="E750" s="150"/>
      <c r="F750" s="142"/>
      <c r="G750" s="142"/>
      <c r="H750" s="161"/>
      <c r="I750" s="161"/>
      <c r="J750" s="161"/>
      <c r="K750" s="106">
        <f t="shared" si="99"/>
        <v>4230000</v>
      </c>
      <c r="L750" s="108">
        <v>0</v>
      </c>
      <c r="M750" s="108">
        <v>0</v>
      </c>
      <c r="N750" s="108">
        <v>0</v>
      </c>
      <c r="O750" s="104">
        <v>4230000</v>
      </c>
      <c r="P750" s="114">
        <f>K750/H749</f>
        <v>12260.869565217392</v>
      </c>
      <c r="Q750" s="106">
        <v>9673</v>
      </c>
      <c r="R750" s="98" t="s">
        <v>43</v>
      </c>
    </row>
    <row r="751" spans="1:18" s="21" customFormat="1" ht="24.95" customHeight="1">
      <c r="A751" s="128" t="s">
        <v>1774</v>
      </c>
      <c r="B751" s="109" t="s">
        <v>546</v>
      </c>
      <c r="C751" s="107">
        <v>1961</v>
      </c>
      <c r="D751" s="92" t="s">
        <v>21</v>
      </c>
      <c r="E751" s="92" t="s">
        <v>20</v>
      </c>
      <c r="F751" s="111">
        <v>3</v>
      </c>
      <c r="G751" s="111">
        <v>2</v>
      </c>
      <c r="H751" s="114">
        <v>966.37</v>
      </c>
      <c r="I751" s="114">
        <v>0</v>
      </c>
      <c r="J751" s="114">
        <v>966.37</v>
      </c>
      <c r="K751" s="106">
        <f t="shared" si="99"/>
        <v>3570600</v>
      </c>
      <c r="L751" s="108">
        <v>0</v>
      </c>
      <c r="M751" s="108">
        <v>0</v>
      </c>
      <c r="N751" s="108">
        <v>0</v>
      </c>
      <c r="O751" s="104">
        <v>3570600</v>
      </c>
      <c r="P751" s="114">
        <f t="shared" si="98"/>
        <v>3694.8580771340171</v>
      </c>
      <c r="Q751" s="106">
        <v>9673</v>
      </c>
      <c r="R751" s="103" t="s">
        <v>43</v>
      </c>
    </row>
    <row r="752" spans="1:18" s="33" customFormat="1" ht="24.95" customHeight="1">
      <c r="A752" s="147" t="s">
        <v>1775</v>
      </c>
      <c r="B752" s="162" t="s">
        <v>1063</v>
      </c>
      <c r="C752" s="143">
        <v>1947</v>
      </c>
      <c r="D752" s="143" t="s">
        <v>21</v>
      </c>
      <c r="E752" s="143" t="s">
        <v>20</v>
      </c>
      <c r="F752" s="141">
        <v>2</v>
      </c>
      <c r="G752" s="141">
        <v>1</v>
      </c>
      <c r="H752" s="160">
        <v>993.6</v>
      </c>
      <c r="I752" s="160">
        <v>553.5</v>
      </c>
      <c r="J752" s="160">
        <v>251.2</v>
      </c>
      <c r="K752" s="114">
        <f>SUM(L752:O752)</f>
        <v>549889.57999999996</v>
      </c>
      <c r="L752" s="114">
        <v>0</v>
      </c>
      <c r="M752" s="114">
        <v>0</v>
      </c>
      <c r="N752" s="114">
        <v>0</v>
      </c>
      <c r="O752" s="104">
        <v>549889.57999999996</v>
      </c>
      <c r="P752" s="114">
        <f>K752/[2]Прилож!H585</f>
        <v>553.43154186795482</v>
      </c>
      <c r="Q752" s="114">
        <v>9673</v>
      </c>
      <c r="R752" s="98" t="s">
        <v>41</v>
      </c>
    </row>
    <row r="753" spans="1:18" s="33" customFormat="1" ht="24.95" customHeight="1">
      <c r="A753" s="148"/>
      <c r="B753" s="163"/>
      <c r="C753" s="144"/>
      <c r="D753" s="144"/>
      <c r="E753" s="144"/>
      <c r="F753" s="142"/>
      <c r="G753" s="142"/>
      <c r="H753" s="161"/>
      <c r="I753" s="161"/>
      <c r="J753" s="161"/>
      <c r="K753" s="114">
        <f>SUM(L753:O753)</f>
        <v>6369250</v>
      </c>
      <c r="L753" s="114">
        <v>0</v>
      </c>
      <c r="M753" s="114">
        <v>0</v>
      </c>
      <c r="N753" s="114">
        <v>0</v>
      </c>
      <c r="O753" s="104">
        <v>6369250</v>
      </c>
      <c r="P753" s="114">
        <f>K753/H752</f>
        <v>6410.2757648953302</v>
      </c>
      <c r="Q753" s="106">
        <v>9673</v>
      </c>
      <c r="R753" s="98" t="s">
        <v>42</v>
      </c>
    </row>
    <row r="754" spans="1:18" s="21" customFormat="1" ht="24.95" customHeight="1">
      <c r="A754" s="128" t="s">
        <v>1776</v>
      </c>
      <c r="B754" s="109" t="s">
        <v>547</v>
      </c>
      <c r="C754" s="107">
        <v>1958</v>
      </c>
      <c r="D754" s="92" t="s">
        <v>21</v>
      </c>
      <c r="E754" s="92" t="s">
        <v>20</v>
      </c>
      <c r="F754" s="111">
        <v>3</v>
      </c>
      <c r="G754" s="111">
        <v>2</v>
      </c>
      <c r="H754" s="114">
        <v>1128.9000000000001</v>
      </c>
      <c r="I754" s="114">
        <v>46.44</v>
      </c>
      <c r="J754" s="114">
        <v>937.3</v>
      </c>
      <c r="K754" s="106">
        <f t="shared" si="99"/>
        <v>10569315</v>
      </c>
      <c r="L754" s="108">
        <v>0</v>
      </c>
      <c r="M754" s="108">
        <v>0</v>
      </c>
      <c r="N754" s="108">
        <v>0</v>
      </c>
      <c r="O754" s="104">
        <v>10569315</v>
      </c>
      <c r="P754" s="114">
        <f t="shared" si="98"/>
        <v>9362.4900345469032</v>
      </c>
      <c r="Q754" s="106">
        <v>9673</v>
      </c>
      <c r="R754" s="103" t="s">
        <v>42</v>
      </c>
    </row>
    <row r="755" spans="1:18" s="21" customFormat="1" ht="24.95" customHeight="1">
      <c r="A755" s="128" t="s">
        <v>1777</v>
      </c>
      <c r="B755" s="109" t="s">
        <v>548</v>
      </c>
      <c r="C755" s="107">
        <v>1959</v>
      </c>
      <c r="D755" s="92" t="s">
        <v>21</v>
      </c>
      <c r="E755" s="92" t="s">
        <v>20</v>
      </c>
      <c r="F755" s="111">
        <v>3</v>
      </c>
      <c r="G755" s="111">
        <v>2</v>
      </c>
      <c r="H755" s="114">
        <v>1056.0999999999999</v>
      </c>
      <c r="I755" s="114">
        <v>0</v>
      </c>
      <c r="J755" s="114">
        <v>1056.0999999999999</v>
      </c>
      <c r="K755" s="106">
        <f t="shared" si="99"/>
        <v>4015000</v>
      </c>
      <c r="L755" s="108">
        <v>0</v>
      </c>
      <c r="M755" s="108">
        <v>0</v>
      </c>
      <c r="N755" s="108">
        <v>0</v>
      </c>
      <c r="O755" s="104">
        <v>4015000</v>
      </c>
      <c r="P755" s="114">
        <f t="shared" si="98"/>
        <v>3801.7233216551467</v>
      </c>
      <c r="Q755" s="106">
        <v>9673</v>
      </c>
      <c r="R755" s="98" t="s">
        <v>42</v>
      </c>
    </row>
    <row r="756" spans="1:18" s="21" customFormat="1" ht="24.95" customHeight="1">
      <c r="A756" s="128" t="s">
        <v>1778</v>
      </c>
      <c r="B756" s="99" t="s">
        <v>549</v>
      </c>
      <c r="C756" s="107">
        <v>1961</v>
      </c>
      <c r="D756" s="92" t="s">
        <v>21</v>
      </c>
      <c r="E756" s="92" t="s">
        <v>20</v>
      </c>
      <c r="F756" s="111">
        <v>4</v>
      </c>
      <c r="G756" s="111">
        <v>2</v>
      </c>
      <c r="H756" s="114">
        <v>1294.43</v>
      </c>
      <c r="I756" s="114">
        <v>74.8</v>
      </c>
      <c r="J756" s="114">
        <v>1219.6300000000001</v>
      </c>
      <c r="K756" s="106">
        <f t="shared" si="99"/>
        <v>3587100</v>
      </c>
      <c r="L756" s="108">
        <v>0</v>
      </c>
      <c r="M756" s="108">
        <v>0</v>
      </c>
      <c r="N756" s="108">
        <v>0</v>
      </c>
      <c r="O756" s="104">
        <v>3587100</v>
      </c>
      <c r="P756" s="114">
        <f t="shared" si="98"/>
        <v>2771.1811376435958</v>
      </c>
      <c r="Q756" s="106">
        <v>9673</v>
      </c>
      <c r="R756" s="103" t="s">
        <v>43</v>
      </c>
    </row>
    <row r="757" spans="1:18" s="21" customFormat="1" ht="24.95" customHeight="1">
      <c r="A757" s="128" t="s">
        <v>1779</v>
      </c>
      <c r="B757" s="99" t="s">
        <v>552</v>
      </c>
      <c r="C757" s="107">
        <v>1961</v>
      </c>
      <c r="D757" s="92" t="s">
        <v>21</v>
      </c>
      <c r="E757" s="92" t="s">
        <v>20</v>
      </c>
      <c r="F757" s="111">
        <v>4</v>
      </c>
      <c r="G757" s="111">
        <v>3</v>
      </c>
      <c r="H757" s="114">
        <v>2366.4499999999998</v>
      </c>
      <c r="I757" s="114">
        <v>0</v>
      </c>
      <c r="J757" s="114">
        <v>2366.4499999999998</v>
      </c>
      <c r="K757" s="106">
        <f t="shared" si="99"/>
        <v>2830848</v>
      </c>
      <c r="L757" s="108">
        <v>0</v>
      </c>
      <c r="M757" s="108">
        <v>0</v>
      </c>
      <c r="N757" s="108">
        <v>0</v>
      </c>
      <c r="O757" s="104">
        <v>2830848</v>
      </c>
      <c r="P757" s="114">
        <f t="shared" si="98"/>
        <v>1196.242472902449</v>
      </c>
      <c r="Q757" s="106">
        <v>9673</v>
      </c>
      <c r="R757" s="103" t="s">
        <v>43</v>
      </c>
    </row>
    <row r="758" spans="1:18" s="21" customFormat="1" ht="26.1" customHeight="1">
      <c r="A758" s="128" t="s">
        <v>1780</v>
      </c>
      <c r="B758" s="109" t="s">
        <v>553</v>
      </c>
      <c r="C758" s="107">
        <v>1957</v>
      </c>
      <c r="D758" s="92" t="s">
        <v>21</v>
      </c>
      <c r="E758" s="92" t="s">
        <v>20</v>
      </c>
      <c r="F758" s="111">
        <v>5</v>
      </c>
      <c r="G758" s="111">
        <v>4</v>
      </c>
      <c r="H758" s="114">
        <v>3137.54</v>
      </c>
      <c r="I758" s="114">
        <v>159.19999999999999</v>
      </c>
      <c r="J758" s="114">
        <v>2978.34</v>
      </c>
      <c r="K758" s="106">
        <f t="shared" si="99"/>
        <v>6004635</v>
      </c>
      <c r="L758" s="108">
        <v>0</v>
      </c>
      <c r="M758" s="108">
        <v>0</v>
      </c>
      <c r="N758" s="108">
        <v>0</v>
      </c>
      <c r="O758" s="104">
        <v>6004635</v>
      </c>
      <c r="P758" s="114">
        <f t="shared" si="98"/>
        <v>1913.8034893579047</v>
      </c>
      <c r="Q758" s="106">
        <v>9673</v>
      </c>
      <c r="R758" s="98" t="s">
        <v>43</v>
      </c>
    </row>
    <row r="759" spans="1:18" s="21" customFormat="1" ht="26.1" customHeight="1">
      <c r="A759" s="128" t="s">
        <v>1781</v>
      </c>
      <c r="B759" s="109" t="s">
        <v>554</v>
      </c>
      <c r="C759" s="107">
        <v>1961</v>
      </c>
      <c r="D759" s="92" t="s">
        <v>21</v>
      </c>
      <c r="E759" s="92" t="s">
        <v>20</v>
      </c>
      <c r="F759" s="111">
        <v>4</v>
      </c>
      <c r="G759" s="111">
        <v>2</v>
      </c>
      <c r="H759" s="114">
        <v>1276.58</v>
      </c>
      <c r="I759" s="114">
        <v>74.599999999999994</v>
      </c>
      <c r="J759" s="114">
        <v>1201.98</v>
      </c>
      <c r="K759" s="106">
        <f t="shared" si="99"/>
        <v>3138300</v>
      </c>
      <c r="L759" s="108">
        <v>0</v>
      </c>
      <c r="M759" s="108">
        <v>0</v>
      </c>
      <c r="N759" s="108">
        <v>0</v>
      </c>
      <c r="O759" s="104">
        <v>3138300</v>
      </c>
      <c r="P759" s="114">
        <f t="shared" si="98"/>
        <v>2458.3653198389447</v>
      </c>
      <c r="Q759" s="106">
        <v>9673</v>
      </c>
      <c r="R759" s="103" t="s">
        <v>43</v>
      </c>
    </row>
    <row r="760" spans="1:18" s="21" customFormat="1" ht="26.1" customHeight="1">
      <c r="A760" s="128" t="s">
        <v>1782</v>
      </c>
      <c r="B760" s="109" t="s">
        <v>555</v>
      </c>
      <c r="C760" s="107">
        <v>1961</v>
      </c>
      <c r="D760" s="92" t="s">
        <v>21</v>
      </c>
      <c r="E760" s="92" t="s">
        <v>20</v>
      </c>
      <c r="F760" s="111">
        <v>3</v>
      </c>
      <c r="G760" s="111">
        <v>2</v>
      </c>
      <c r="H760" s="114">
        <v>961.88</v>
      </c>
      <c r="I760" s="114">
        <v>0</v>
      </c>
      <c r="J760" s="114">
        <v>961.88</v>
      </c>
      <c r="K760" s="106">
        <f t="shared" si="99"/>
        <v>3117400</v>
      </c>
      <c r="L760" s="108">
        <v>0</v>
      </c>
      <c r="M760" s="108">
        <v>0</v>
      </c>
      <c r="N760" s="108">
        <v>0</v>
      </c>
      <c r="O760" s="104">
        <v>3117400</v>
      </c>
      <c r="P760" s="114">
        <f t="shared" si="98"/>
        <v>3240.9448164012142</v>
      </c>
      <c r="Q760" s="106">
        <v>9673</v>
      </c>
      <c r="R760" s="103" t="s">
        <v>43</v>
      </c>
    </row>
    <row r="761" spans="1:18" s="21" customFormat="1" ht="26.1" customHeight="1">
      <c r="A761" s="128" t="s">
        <v>1783</v>
      </c>
      <c r="B761" s="109" t="s">
        <v>556</v>
      </c>
      <c r="C761" s="107">
        <v>1961</v>
      </c>
      <c r="D761" s="92" t="s">
        <v>21</v>
      </c>
      <c r="E761" s="92" t="s">
        <v>20</v>
      </c>
      <c r="F761" s="111">
        <v>3</v>
      </c>
      <c r="G761" s="111">
        <v>2</v>
      </c>
      <c r="H761" s="114">
        <v>967.37</v>
      </c>
      <c r="I761" s="114">
        <v>73.599999999999994</v>
      </c>
      <c r="J761" s="114">
        <v>893.77</v>
      </c>
      <c r="K761" s="106">
        <f t="shared" si="99"/>
        <v>3117400</v>
      </c>
      <c r="L761" s="108">
        <v>0</v>
      </c>
      <c r="M761" s="108">
        <v>0</v>
      </c>
      <c r="N761" s="108">
        <v>0</v>
      </c>
      <c r="O761" s="104">
        <v>3117400</v>
      </c>
      <c r="P761" s="114">
        <f t="shared" si="98"/>
        <v>3222.5518674343839</v>
      </c>
      <c r="Q761" s="106">
        <v>9673</v>
      </c>
      <c r="R761" s="103" t="s">
        <v>43</v>
      </c>
    </row>
    <row r="762" spans="1:18" s="21" customFormat="1" ht="26.1" customHeight="1">
      <c r="A762" s="128" t="s">
        <v>1784</v>
      </c>
      <c r="B762" s="99" t="s">
        <v>557</v>
      </c>
      <c r="C762" s="107">
        <v>1960</v>
      </c>
      <c r="D762" s="92" t="s">
        <v>21</v>
      </c>
      <c r="E762" s="92" t="s">
        <v>20</v>
      </c>
      <c r="F762" s="111">
        <v>3</v>
      </c>
      <c r="G762" s="111">
        <v>2</v>
      </c>
      <c r="H762" s="114">
        <v>964.8</v>
      </c>
      <c r="I762" s="114">
        <v>68.8</v>
      </c>
      <c r="J762" s="114">
        <v>896</v>
      </c>
      <c r="K762" s="106">
        <f t="shared" si="99"/>
        <v>3119050</v>
      </c>
      <c r="L762" s="108">
        <v>0</v>
      </c>
      <c r="M762" s="108">
        <v>0</v>
      </c>
      <c r="N762" s="108">
        <v>0</v>
      </c>
      <c r="O762" s="104">
        <v>3119050</v>
      </c>
      <c r="P762" s="114">
        <f t="shared" si="98"/>
        <v>3232.8461857379771</v>
      </c>
      <c r="Q762" s="106">
        <v>9673</v>
      </c>
      <c r="R762" s="60" t="s">
        <v>43</v>
      </c>
    </row>
    <row r="763" spans="1:18" s="21" customFormat="1" ht="26.1" customHeight="1">
      <c r="A763" s="128" t="s">
        <v>1785</v>
      </c>
      <c r="B763" s="99" t="s">
        <v>559</v>
      </c>
      <c r="C763" s="107">
        <v>1957</v>
      </c>
      <c r="D763" s="92" t="s">
        <v>21</v>
      </c>
      <c r="E763" s="92" t="s">
        <v>20</v>
      </c>
      <c r="F763" s="111">
        <v>2</v>
      </c>
      <c r="G763" s="111">
        <v>2</v>
      </c>
      <c r="H763" s="114">
        <v>443.4</v>
      </c>
      <c r="I763" s="114">
        <v>0</v>
      </c>
      <c r="J763" s="114">
        <v>443.4</v>
      </c>
      <c r="K763" s="106">
        <f t="shared" si="99"/>
        <v>2317624.1</v>
      </c>
      <c r="L763" s="108">
        <v>0</v>
      </c>
      <c r="M763" s="108">
        <v>0</v>
      </c>
      <c r="N763" s="108">
        <v>0</v>
      </c>
      <c r="O763" s="104">
        <v>2317624.1</v>
      </c>
      <c r="P763" s="114">
        <f t="shared" si="98"/>
        <v>5226.9375281912498</v>
      </c>
      <c r="Q763" s="106">
        <v>9673</v>
      </c>
      <c r="R763" s="98" t="s">
        <v>41</v>
      </c>
    </row>
    <row r="764" spans="1:18" s="21" customFormat="1" ht="26.1" customHeight="1">
      <c r="A764" s="128" t="s">
        <v>1786</v>
      </c>
      <c r="B764" s="99" t="s">
        <v>560</v>
      </c>
      <c r="C764" s="107">
        <v>1958</v>
      </c>
      <c r="D764" s="92" t="s">
        <v>21</v>
      </c>
      <c r="E764" s="92" t="s">
        <v>20</v>
      </c>
      <c r="F764" s="111">
        <v>2</v>
      </c>
      <c r="G764" s="111">
        <v>2</v>
      </c>
      <c r="H764" s="114">
        <v>456.6</v>
      </c>
      <c r="I764" s="114">
        <v>0</v>
      </c>
      <c r="J764" s="114">
        <v>456.6</v>
      </c>
      <c r="K764" s="106">
        <f t="shared" si="99"/>
        <v>2494800</v>
      </c>
      <c r="L764" s="108">
        <v>0</v>
      </c>
      <c r="M764" s="108">
        <v>0</v>
      </c>
      <c r="N764" s="108">
        <v>0</v>
      </c>
      <c r="O764" s="104">
        <v>2494800</v>
      </c>
      <c r="P764" s="114">
        <f t="shared" si="98"/>
        <v>5463.8633377135347</v>
      </c>
      <c r="Q764" s="106">
        <v>9673</v>
      </c>
      <c r="R764" s="103" t="s">
        <v>42</v>
      </c>
    </row>
    <row r="765" spans="1:18" s="21" customFormat="1" ht="26.1" customHeight="1">
      <c r="A765" s="128" t="s">
        <v>1787</v>
      </c>
      <c r="B765" s="99" t="s">
        <v>561</v>
      </c>
      <c r="C765" s="107">
        <v>1958</v>
      </c>
      <c r="D765" s="92" t="s">
        <v>21</v>
      </c>
      <c r="E765" s="92" t="s">
        <v>20</v>
      </c>
      <c r="F765" s="111">
        <v>2</v>
      </c>
      <c r="G765" s="111">
        <v>2</v>
      </c>
      <c r="H765" s="114">
        <v>455.16</v>
      </c>
      <c r="I765" s="114">
        <v>0</v>
      </c>
      <c r="J765" s="114">
        <v>455.16</v>
      </c>
      <c r="K765" s="106">
        <f t="shared" si="99"/>
        <v>2494800</v>
      </c>
      <c r="L765" s="108">
        <v>0</v>
      </c>
      <c r="M765" s="108">
        <v>0</v>
      </c>
      <c r="N765" s="108">
        <v>0</v>
      </c>
      <c r="O765" s="104">
        <v>2494800</v>
      </c>
      <c r="P765" s="114">
        <f t="shared" si="98"/>
        <v>5481.1494858950691</v>
      </c>
      <c r="Q765" s="106">
        <v>9673</v>
      </c>
      <c r="R765" s="103" t="s">
        <v>42</v>
      </c>
    </row>
    <row r="766" spans="1:18" s="21" customFormat="1" ht="26.1" customHeight="1">
      <c r="A766" s="128" t="s">
        <v>1788</v>
      </c>
      <c r="B766" s="99" t="s">
        <v>562</v>
      </c>
      <c r="C766" s="107">
        <v>1958</v>
      </c>
      <c r="D766" s="92" t="s">
        <v>21</v>
      </c>
      <c r="E766" s="92" t="s">
        <v>20</v>
      </c>
      <c r="F766" s="111">
        <v>2</v>
      </c>
      <c r="G766" s="111">
        <v>1</v>
      </c>
      <c r="H766" s="114">
        <v>274.3</v>
      </c>
      <c r="I766" s="114">
        <v>0</v>
      </c>
      <c r="J766" s="114">
        <v>274.3</v>
      </c>
      <c r="K766" s="106">
        <f t="shared" si="99"/>
        <v>1518330</v>
      </c>
      <c r="L766" s="108">
        <v>0</v>
      </c>
      <c r="M766" s="108">
        <v>0</v>
      </c>
      <c r="N766" s="108">
        <v>0</v>
      </c>
      <c r="O766" s="104">
        <v>1518330</v>
      </c>
      <c r="P766" s="114">
        <f t="shared" si="98"/>
        <v>5535.289828654757</v>
      </c>
      <c r="Q766" s="106">
        <v>9673</v>
      </c>
      <c r="R766" s="103" t="s">
        <v>42</v>
      </c>
    </row>
    <row r="767" spans="1:18" s="21" customFormat="1" ht="26.1" customHeight="1">
      <c r="A767" s="128" t="s">
        <v>1789</v>
      </c>
      <c r="B767" s="99" t="s">
        <v>563</v>
      </c>
      <c r="C767" s="107">
        <v>1959</v>
      </c>
      <c r="D767" s="92" t="s">
        <v>21</v>
      </c>
      <c r="E767" s="92" t="s">
        <v>20</v>
      </c>
      <c r="F767" s="111">
        <v>2</v>
      </c>
      <c r="G767" s="111">
        <v>1</v>
      </c>
      <c r="H767" s="114">
        <v>281.2</v>
      </c>
      <c r="I767" s="114">
        <v>0</v>
      </c>
      <c r="J767" s="114">
        <v>281.2</v>
      </c>
      <c r="K767" s="106">
        <f t="shared" si="99"/>
        <v>1545170</v>
      </c>
      <c r="L767" s="108">
        <v>0</v>
      </c>
      <c r="M767" s="108">
        <v>0</v>
      </c>
      <c r="N767" s="108">
        <v>0</v>
      </c>
      <c r="O767" s="104">
        <v>1545170</v>
      </c>
      <c r="P767" s="114">
        <f t="shared" si="98"/>
        <v>5494.9146514935992</v>
      </c>
      <c r="Q767" s="106">
        <v>9673</v>
      </c>
      <c r="R767" s="98" t="s">
        <v>42</v>
      </c>
    </row>
    <row r="768" spans="1:18" s="21" customFormat="1" ht="26.1" customHeight="1">
      <c r="A768" s="128" t="s">
        <v>1790</v>
      </c>
      <c r="B768" s="99" t="s">
        <v>564</v>
      </c>
      <c r="C768" s="107">
        <v>1959</v>
      </c>
      <c r="D768" s="92" t="s">
        <v>21</v>
      </c>
      <c r="E768" s="92" t="s">
        <v>20</v>
      </c>
      <c r="F768" s="111">
        <v>2</v>
      </c>
      <c r="G768" s="111">
        <v>1</v>
      </c>
      <c r="H768" s="114">
        <v>279.5</v>
      </c>
      <c r="I768" s="114">
        <v>0</v>
      </c>
      <c r="J768" s="114">
        <v>279.5</v>
      </c>
      <c r="K768" s="106">
        <f t="shared" si="99"/>
        <v>1630200</v>
      </c>
      <c r="L768" s="108">
        <v>0</v>
      </c>
      <c r="M768" s="108">
        <v>0</v>
      </c>
      <c r="N768" s="108">
        <v>0</v>
      </c>
      <c r="O768" s="104">
        <v>1630200</v>
      </c>
      <c r="P768" s="114">
        <f t="shared" si="98"/>
        <v>5832.5581395348836</v>
      </c>
      <c r="Q768" s="106">
        <v>9673</v>
      </c>
      <c r="R768" s="98" t="s">
        <v>42</v>
      </c>
    </row>
    <row r="769" spans="1:18" s="21" customFormat="1" ht="26.1" customHeight="1">
      <c r="A769" s="128" t="s">
        <v>1791</v>
      </c>
      <c r="B769" s="99" t="s">
        <v>565</v>
      </c>
      <c r="C769" s="107">
        <v>1960</v>
      </c>
      <c r="D769" s="92" t="s">
        <v>21</v>
      </c>
      <c r="E769" s="92" t="s">
        <v>20</v>
      </c>
      <c r="F769" s="111">
        <v>2</v>
      </c>
      <c r="G769" s="111">
        <v>2</v>
      </c>
      <c r="H769" s="114">
        <v>570.29999999999995</v>
      </c>
      <c r="I769" s="114">
        <v>0</v>
      </c>
      <c r="J769" s="114">
        <v>570.29999999999995</v>
      </c>
      <c r="K769" s="106">
        <f t="shared" si="99"/>
        <v>2861650</v>
      </c>
      <c r="L769" s="108">
        <v>0</v>
      </c>
      <c r="M769" s="108">
        <v>0</v>
      </c>
      <c r="N769" s="108">
        <v>0</v>
      </c>
      <c r="O769" s="104">
        <v>2861650</v>
      </c>
      <c r="P769" s="114">
        <f t="shared" si="98"/>
        <v>5017.79765035946</v>
      </c>
      <c r="Q769" s="106">
        <v>9673</v>
      </c>
      <c r="R769" s="60" t="s">
        <v>43</v>
      </c>
    </row>
    <row r="770" spans="1:18" s="21" customFormat="1" ht="26.1" customHeight="1">
      <c r="A770" s="128" t="s">
        <v>1792</v>
      </c>
      <c r="B770" s="99" t="s">
        <v>558</v>
      </c>
      <c r="C770" s="107">
        <v>1959</v>
      </c>
      <c r="D770" s="92" t="s">
        <v>21</v>
      </c>
      <c r="E770" s="92" t="s">
        <v>20</v>
      </c>
      <c r="F770" s="111">
        <v>5</v>
      </c>
      <c r="G770" s="111">
        <v>3</v>
      </c>
      <c r="H770" s="114">
        <v>3349</v>
      </c>
      <c r="I770" s="114">
        <v>0</v>
      </c>
      <c r="J770" s="114">
        <v>3349</v>
      </c>
      <c r="K770" s="106">
        <f>SUM(L770:O770)</f>
        <v>3809886.46</v>
      </c>
      <c r="L770" s="108">
        <v>0</v>
      </c>
      <c r="M770" s="108">
        <v>0</v>
      </c>
      <c r="N770" s="108">
        <v>0</v>
      </c>
      <c r="O770" s="104">
        <v>3809886.46</v>
      </c>
      <c r="P770" s="114">
        <f>K770/H770</f>
        <v>1137.6191280979397</v>
      </c>
      <c r="Q770" s="106">
        <v>9673</v>
      </c>
      <c r="R770" s="98" t="s">
        <v>42</v>
      </c>
    </row>
    <row r="771" spans="1:18" s="33" customFormat="1" ht="26.1" customHeight="1">
      <c r="A771" s="128" t="s">
        <v>1793</v>
      </c>
      <c r="B771" s="72" t="s">
        <v>566</v>
      </c>
      <c r="C771" s="107" t="s">
        <v>858</v>
      </c>
      <c r="D771" s="107" t="s">
        <v>21</v>
      </c>
      <c r="E771" s="107" t="s">
        <v>20</v>
      </c>
      <c r="F771" s="111">
        <v>2</v>
      </c>
      <c r="G771" s="111">
        <v>1</v>
      </c>
      <c r="H771" s="120">
        <v>785.5</v>
      </c>
      <c r="I771" s="120">
        <v>368.4</v>
      </c>
      <c r="J771" s="120">
        <v>131.9</v>
      </c>
      <c r="K771" s="114">
        <f>SUM(L771:O771)</f>
        <v>4476155</v>
      </c>
      <c r="L771" s="114">
        <v>0</v>
      </c>
      <c r="M771" s="114">
        <v>0</v>
      </c>
      <c r="N771" s="114">
        <v>0</v>
      </c>
      <c r="O771" s="104">
        <v>4476155</v>
      </c>
      <c r="P771" s="114">
        <f>K771/H771</f>
        <v>5698.4786760025463</v>
      </c>
      <c r="Q771" s="114">
        <v>9673</v>
      </c>
      <c r="R771" s="98" t="s">
        <v>42</v>
      </c>
    </row>
    <row r="772" spans="1:18" s="21" customFormat="1" ht="26.1" customHeight="1">
      <c r="A772" s="128" t="s">
        <v>1794</v>
      </c>
      <c r="B772" s="99" t="s">
        <v>567</v>
      </c>
      <c r="C772" s="107" t="s">
        <v>858</v>
      </c>
      <c r="D772" s="92" t="s">
        <v>21</v>
      </c>
      <c r="E772" s="92" t="s">
        <v>20</v>
      </c>
      <c r="F772" s="111">
        <v>2</v>
      </c>
      <c r="G772" s="111">
        <v>1</v>
      </c>
      <c r="H772" s="114">
        <v>283.14999999999998</v>
      </c>
      <c r="I772" s="114">
        <v>0</v>
      </c>
      <c r="J772" s="114">
        <v>283.14999999999998</v>
      </c>
      <c r="K772" s="106">
        <f t="shared" si="99"/>
        <v>2022000</v>
      </c>
      <c r="L772" s="108">
        <v>0</v>
      </c>
      <c r="M772" s="108">
        <v>0</v>
      </c>
      <c r="N772" s="108">
        <v>0</v>
      </c>
      <c r="O772" s="104">
        <v>2022000</v>
      </c>
      <c r="P772" s="114">
        <f t="shared" si="98"/>
        <v>7141.0912943669437</v>
      </c>
      <c r="Q772" s="106">
        <v>9673</v>
      </c>
      <c r="R772" s="98" t="s">
        <v>42</v>
      </c>
    </row>
    <row r="773" spans="1:18" s="21" customFormat="1" ht="26.1" customHeight="1">
      <c r="A773" s="128" t="s">
        <v>1795</v>
      </c>
      <c r="B773" s="99" t="s">
        <v>568</v>
      </c>
      <c r="C773" s="107">
        <v>1957</v>
      </c>
      <c r="D773" s="92" t="s">
        <v>21</v>
      </c>
      <c r="E773" s="92" t="s">
        <v>20</v>
      </c>
      <c r="F773" s="111">
        <v>2</v>
      </c>
      <c r="G773" s="111">
        <v>1</v>
      </c>
      <c r="H773" s="114">
        <v>274.49</v>
      </c>
      <c r="I773" s="114">
        <v>0</v>
      </c>
      <c r="J773" s="114">
        <v>274.49</v>
      </c>
      <c r="K773" s="106">
        <f t="shared" si="99"/>
        <v>1057534.19</v>
      </c>
      <c r="L773" s="108">
        <v>0</v>
      </c>
      <c r="M773" s="108">
        <v>0</v>
      </c>
      <c r="N773" s="108">
        <v>0</v>
      </c>
      <c r="O773" s="104">
        <v>1057534.19</v>
      </c>
      <c r="P773" s="114">
        <f t="shared" si="98"/>
        <v>3852.7239243688291</v>
      </c>
      <c r="Q773" s="106">
        <v>9673</v>
      </c>
      <c r="R773" s="98" t="s">
        <v>41</v>
      </c>
    </row>
    <row r="774" spans="1:18" s="33" customFormat="1" ht="26.1" customHeight="1">
      <c r="A774" s="128" t="s">
        <v>1796</v>
      </c>
      <c r="B774" s="99" t="s">
        <v>1069</v>
      </c>
      <c r="C774" s="107">
        <v>1949</v>
      </c>
      <c r="D774" s="107" t="s">
        <v>21</v>
      </c>
      <c r="E774" s="107" t="s">
        <v>20</v>
      </c>
      <c r="F774" s="111">
        <v>3</v>
      </c>
      <c r="G774" s="111">
        <v>3</v>
      </c>
      <c r="H774" s="120">
        <v>1750.6</v>
      </c>
      <c r="I774" s="120">
        <v>864.9</v>
      </c>
      <c r="J774" s="120">
        <v>46.7</v>
      </c>
      <c r="K774" s="114">
        <f>SUM(L774:O774)</f>
        <v>731420</v>
      </c>
      <c r="L774" s="114">
        <v>0</v>
      </c>
      <c r="M774" s="114">
        <v>0</v>
      </c>
      <c r="N774" s="114">
        <v>0</v>
      </c>
      <c r="O774" s="104">
        <v>731420</v>
      </c>
      <c r="P774" s="114">
        <f>K774/[2]Прилож!H602</f>
        <v>417.81103621615449</v>
      </c>
      <c r="Q774" s="114">
        <v>9673</v>
      </c>
      <c r="R774" s="103" t="s">
        <v>42</v>
      </c>
    </row>
    <row r="775" spans="1:18" s="21" customFormat="1" ht="26.1" customHeight="1">
      <c r="A775" s="128" t="s">
        <v>1797</v>
      </c>
      <c r="B775" s="99" t="s">
        <v>569</v>
      </c>
      <c r="C775" s="107">
        <v>1960</v>
      </c>
      <c r="D775" s="92" t="s">
        <v>21</v>
      </c>
      <c r="E775" s="92" t="s">
        <v>20</v>
      </c>
      <c r="F775" s="111">
        <v>2</v>
      </c>
      <c r="G775" s="111">
        <v>2</v>
      </c>
      <c r="H775" s="114">
        <v>561.4</v>
      </c>
      <c r="I775" s="114">
        <v>0</v>
      </c>
      <c r="J775" s="114">
        <v>561.4</v>
      </c>
      <c r="K775" s="106">
        <f t="shared" si="99"/>
        <v>2953750</v>
      </c>
      <c r="L775" s="108">
        <v>0</v>
      </c>
      <c r="M775" s="108">
        <v>0</v>
      </c>
      <c r="N775" s="108">
        <v>0</v>
      </c>
      <c r="O775" s="104">
        <v>2953750</v>
      </c>
      <c r="P775" s="114">
        <f t="shared" si="98"/>
        <v>5261.4000712504458</v>
      </c>
      <c r="Q775" s="106">
        <v>9673</v>
      </c>
      <c r="R775" s="60" t="s">
        <v>43</v>
      </c>
    </row>
    <row r="776" spans="1:18" s="21" customFormat="1" ht="26.1" customHeight="1">
      <c r="A776" s="128" t="s">
        <v>1798</v>
      </c>
      <c r="B776" s="99" t="s">
        <v>570</v>
      </c>
      <c r="C776" s="107">
        <v>1946</v>
      </c>
      <c r="D776" s="92" t="s">
        <v>21</v>
      </c>
      <c r="E776" s="92" t="s">
        <v>20</v>
      </c>
      <c r="F776" s="111">
        <v>3</v>
      </c>
      <c r="G776" s="111">
        <v>2</v>
      </c>
      <c r="H776" s="114">
        <v>1432.8</v>
      </c>
      <c r="I776" s="114">
        <v>263.5</v>
      </c>
      <c r="J776" s="114">
        <v>624</v>
      </c>
      <c r="K776" s="106">
        <f t="shared" si="99"/>
        <v>3467080</v>
      </c>
      <c r="L776" s="108">
        <v>0</v>
      </c>
      <c r="M776" s="108">
        <v>0</v>
      </c>
      <c r="N776" s="108">
        <v>0</v>
      </c>
      <c r="O776" s="104">
        <v>3467080</v>
      </c>
      <c r="P776" s="114">
        <f t="shared" si="98"/>
        <v>2419.7934115019543</v>
      </c>
      <c r="Q776" s="106">
        <v>9673</v>
      </c>
      <c r="R776" s="98" t="s">
        <v>42</v>
      </c>
    </row>
    <row r="777" spans="1:18" s="21" customFormat="1" ht="26.1" customHeight="1">
      <c r="A777" s="128" t="s">
        <v>1799</v>
      </c>
      <c r="B777" s="99" t="s">
        <v>572</v>
      </c>
      <c r="C777" s="107">
        <v>1960</v>
      </c>
      <c r="D777" s="92" t="s">
        <v>21</v>
      </c>
      <c r="E777" s="92" t="s">
        <v>20</v>
      </c>
      <c r="F777" s="111">
        <v>2</v>
      </c>
      <c r="G777" s="111">
        <v>1</v>
      </c>
      <c r="H777" s="114">
        <v>277.10000000000002</v>
      </c>
      <c r="I777" s="114">
        <v>0</v>
      </c>
      <c r="J777" s="114">
        <v>277.10000000000002</v>
      </c>
      <c r="K777" s="106">
        <f t="shared" si="99"/>
        <v>1430000</v>
      </c>
      <c r="L777" s="108">
        <v>0</v>
      </c>
      <c r="M777" s="108">
        <v>0</v>
      </c>
      <c r="N777" s="108">
        <v>0</v>
      </c>
      <c r="O777" s="104">
        <v>1430000</v>
      </c>
      <c r="P777" s="114">
        <f t="shared" si="98"/>
        <v>5160.5918440996029</v>
      </c>
      <c r="Q777" s="106">
        <v>9673</v>
      </c>
      <c r="R777" s="98" t="s">
        <v>43</v>
      </c>
    </row>
    <row r="778" spans="1:18" s="21" customFormat="1" ht="26.1" customHeight="1">
      <c r="A778" s="128" t="s">
        <v>1800</v>
      </c>
      <c r="B778" s="99" t="s">
        <v>573</v>
      </c>
      <c r="C778" s="107">
        <v>1960</v>
      </c>
      <c r="D778" s="92" t="s">
        <v>21</v>
      </c>
      <c r="E778" s="92" t="s">
        <v>20</v>
      </c>
      <c r="F778" s="111">
        <v>2</v>
      </c>
      <c r="G778" s="111">
        <v>1</v>
      </c>
      <c r="H778" s="114">
        <v>273.8</v>
      </c>
      <c r="I778" s="114">
        <v>0</v>
      </c>
      <c r="J778" s="114">
        <v>273.8</v>
      </c>
      <c r="K778" s="106">
        <f t="shared" si="99"/>
        <v>1397000</v>
      </c>
      <c r="L778" s="108">
        <v>0</v>
      </c>
      <c r="M778" s="108">
        <v>0</v>
      </c>
      <c r="N778" s="108">
        <v>0</v>
      </c>
      <c r="O778" s="104">
        <v>1397000</v>
      </c>
      <c r="P778" s="114">
        <f t="shared" si="98"/>
        <v>5102.2644265887511</v>
      </c>
      <c r="Q778" s="106">
        <v>9673</v>
      </c>
      <c r="R778" s="98" t="s">
        <v>43</v>
      </c>
    </row>
    <row r="779" spans="1:18" s="21" customFormat="1" ht="26.1" customHeight="1">
      <c r="A779" s="128" t="s">
        <v>1801</v>
      </c>
      <c r="B779" s="99" t="s">
        <v>571</v>
      </c>
      <c r="C779" s="107">
        <v>1960</v>
      </c>
      <c r="D779" s="92" t="s">
        <v>21</v>
      </c>
      <c r="E779" s="92" t="s">
        <v>20</v>
      </c>
      <c r="F779" s="111">
        <v>2</v>
      </c>
      <c r="G779" s="111">
        <v>2</v>
      </c>
      <c r="H779" s="114">
        <v>436.9</v>
      </c>
      <c r="I779" s="114">
        <v>92.6</v>
      </c>
      <c r="J779" s="114">
        <v>344.3</v>
      </c>
      <c r="K779" s="106">
        <f>SUM(L779:O779)</f>
        <v>3327672.93</v>
      </c>
      <c r="L779" s="108">
        <v>0</v>
      </c>
      <c r="M779" s="108">
        <v>0</v>
      </c>
      <c r="N779" s="108">
        <v>0</v>
      </c>
      <c r="O779" s="104">
        <v>3327672.93</v>
      </c>
      <c r="P779" s="114">
        <f>K779/H779</f>
        <v>7616.5551155870917</v>
      </c>
      <c r="Q779" s="106">
        <v>9673</v>
      </c>
      <c r="R779" s="98" t="s">
        <v>41</v>
      </c>
    </row>
    <row r="780" spans="1:18" s="21" customFormat="1" ht="26.1" customHeight="1">
      <c r="A780" s="128" t="s">
        <v>1802</v>
      </c>
      <c r="B780" s="99" t="s">
        <v>574</v>
      </c>
      <c r="C780" s="107">
        <v>1960</v>
      </c>
      <c r="D780" s="92" t="s">
        <v>21</v>
      </c>
      <c r="E780" s="92" t="s">
        <v>20</v>
      </c>
      <c r="F780" s="111">
        <v>5</v>
      </c>
      <c r="G780" s="111">
        <v>4</v>
      </c>
      <c r="H780" s="114">
        <v>3341.45</v>
      </c>
      <c r="I780" s="114">
        <v>110.4</v>
      </c>
      <c r="J780" s="114">
        <v>3231.05</v>
      </c>
      <c r="K780" s="106">
        <f t="shared" si="99"/>
        <v>3340621.8</v>
      </c>
      <c r="L780" s="108">
        <v>0</v>
      </c>
      <c r="M780" s="108">
        <v>0</v>
      </c>
      <c r="N780" s="108">
        <v>0</v>
      </c>
      <c r="O780" s="104">
        <v>3340621.8</v>
      </c>
      <c r="P780" s="114">
        <f t="shared" si="98"/>
        <v>999.75214353050319</v>
      </c>
      <c r="Q780" s="106">
        <v>9673</v>
      </c>
      <c r="R780" s="98" t="s">
        <v>43</v>
      </c>
    </row>
    <row r="781" spans="1:18" s="21" customFormat="1" ht="26.1" customHeight="1">
      <c r="A781" s="128" t="s">
        <v>1803</v>
      </c>
      <c r="B781" s="99" t="s">
        <v>575</v>
      </c>
      <c r="C781" s="107">
        <v>1960</v>
      </c>
      <c r="D781" s="92" t="s">
        <v>21</v>
      </c>
      <c r="E781" s="92" t="s">
        <v>20</v>
      </c>
      <c r="F781" s="111">
        <v>2</v>
      </c>
      <c r="G781" s="111">
        <v>2</v>
      </c>
      <c r="H781" s="114">
        <v>563.5</v>
      </c>
      <c r="I781" s="114">
        <v>0</v>
      </c>
      <c r="J781" s="114">
        <v>563.5</v>
      </c>
      <c r="K781" s="106">
        <f t="shared" si="99"/>
        <v>2171950</v>
      </c>
      <c r="L781" s="108">
        <v>0</v>
      </c>
      <c r="M781" s="108">
        <v>0</v>
      </c>
      <c r="N781" s="108">
        <v>0</v>
      </c>
      <c r="O781" s="104">
        <v>2171950</v>
      </c>
      <c r="P781" s="114">
        <f t="shared" si="98"/>
        <v>3854.3921916592726</v>
      </c>
      <c r="Q781" s="106">
        <v>9673</v>
      </c>
      <c r="R781" s="98" t="s">
        <v>43</v>
      </c>
    </row>
    <row r="782" spans="1:18" s="21" customFormat="1" ht="26.1" customHeight="1">
      <c r="A782" s="128" t="s">
        <v>1804</v>
      </c>
      <c r="B782" s="99" t="s">
        <v>576</v>
      </c>
      <c r="C782" s="107">
        <v>1959</v>
      </c>
      <c r="D782" s="92" t="s">
        <v>21</v>
      </c>
      <c r="E782" s="92" t="s">
        <v>20</v>
      </c>
      <c r="F782" s="111">
        <v>2</v>
      </c>
      <c r="G782" s="111">
        <v>2</v>
      </c>
      <c r="H782" s="114">
        <v>235.51</v>
      </c>
      <c r="I782" s="114">
        <v>0</v>
      </c>
      <c r="J782" s="114">
        <v>235.51</v>
      </c>
      <c r="K782" s="106">
        <f t="shared" si="99"/>
        <v>1633500</v>
      </c>
      <c r="L782" s="108">
        <v>0</v>
      </c>
      <c r="M782" s="108">
        <v>0</v>
      </c>
      <c r="N782" s="108">
        <v>0</v>
      </c>
      <c r="O782" s="104">
        <v>1633500</v>
      </c>
      <c r="P782" s="114">
        <f t="shared" si="98"/>
        <v>6936.0112097150868</v>
      </c>
      <c r="Q782" s="106">
        <v>9673</v>
      </c>
      <c r="R782" s="98" t="s">
        <v>42</v>
      </c>
    </row>
    <row r="783" spans="1:18" s="21" customFormat="1" ht="26.1" customHeight="1">
      <c r="A783" s="128" t="s">
        <v>1805</v>
      </c>
      <c r="B783" s="99" t="s">
        <v>577</v>
      </c>
      <c r="C783" s="107">
        <v>1961</v>
      </c>
      <c r="D783" s="92" t="s">
        <v>21</v>
      </c>
      <c r="E783" s="92" t="s">
        <v>20</v>
      </c>
      <c r="F783" s="111">
        <v>2</v>
      </c>
      <c r="G783" s="111">
        <v>1</v>
      </c>
      <c r="H783" s="114">
        <v>259.54000000000002</v>
      </c>
      <c r="I783" s="114">
        <v>69.98</v>
      </c>
      <c r="J783" s="114">
        <v>189.56</v>
      </c>
      <c r="K783" s="106">
        <f t="shared" si="99"/>
        <v>1092300</v>
      </c>
      <c r="L783" s="108">
        <v>0</v>
      </c>
      <c r="M783" s="108">
        <v>0</v>
      </c>
      <c r="N783" s="108">
        <v>0</v>
      </c>
      <c r="O783" s="104">
        <v>1092300</v>
      </c>
      <c r="P783" s="114">
        <f t="shared" si="98"/>
        <v>4208.5998304692912</v>
      </c>
      <c r="Q783" s="106">
        <v>9673</v>
      </c>
      <c r="R783" s="103" t="s">
        <v>43</v>
      </c>
    </row>
    <row r="784" spans="1:18" s="21" customFormat="1" ht="26.1" customHeight="1">
      <c r="A784" s="147" t="s">
        <v>1806</v>
      </c>
      <c r="B784" s="145" t="s">
        <v>578</v>
      </c>
      <c r="C784" s="143">
        <v>1959</v>
      </c>
      <c r="D784" s="149" t="s">
        <v>21</v>
      </c>
      <c r="E784" s="149" t="s">
        <v>20</v>
      </c>
      <c r="F784" s="141">
        <v>2</v>
      </c>
      <c r="G784" s="141">
        <v>1</v>
      </c>
      <c r="H784" s="155">
        <v>272.27</v>
      </c>
      <c r="I784" s="155">
        <v>77.84</v>
      </c>
      <c r="J784" s="155">
        <v>194.43</v>
      </c>
      <c r="K784" s="106">
        <f>SUM(L784:O784)</f>
        <v>300000</v>
      </c>
      <c r="L784" s="108">
        <v>0</v>
      </c>
      <c r="M784" s="108">
        <v>0</v>
      </c>
      <c r="N784" s="108">
        <v>0</v>
      </c>
      <c r="O784" s="104">
        <v>300000</v>
      </c>
      <c r="P784" s="114">
        <f t="shared" si="98"/>
        <v>1101.8474308590737</v>
      </c>
      <c r="Q784" s="106">
        <v>9673</v>
      </c>
      <c r="R784" s="98" t="s">
        <v>42</v>
      </c>
    </row>
    <row r="785" spans="1:18" s="21" customFormat="1" ht="26.1" customHeight="1">
      <c r="A785" s="148"/>
      <c r="B785" s="146"/>
      <c r="C785" s="144"/>
      <c r="D785" s="150"/>
      <c r="E785" s="150"/>
      <c r="F785" s="142"/>
      <c r="G785" s="142"/>
      <c r="H785" s="156"/>
      <c r="I785" s="156"/>
      <c r="J785" s="156"/>
      <c r="K785" s="106">
        <f t="shared" si="99"/>
        <v>1628000</v>
      </c>
      <c r="L785" s="108">
        <v>0</v>
      </c>
      <c r="M785" s="108">
        <v>0</v>
      </c>
      <c r="N785" s="108">
        <v>0</v>
      </c>
      <c r="O785" s="104">
        <v>1628000</v>
      </c>
      <c r="P785" s="114">
        <f>K785/H784</f>
        <v>5979.3587247952401</v>
      </c>
      <c r="Q785" s="106">
        <v>9673</v>
      </c>
      <c r="R785" s="98" t="s">
        <v>43</v>
      </c>
    </row>
    <row r="786" spans="1:18" s="21" customFormat="1" ht="26.1" customHeight="1">
      <c r="A786" s="147" t="s">
        <v>1807</v>
      </c>
      <c r="B786" s="145" t="s">
        <v>579</v>
      </c>
      <c r="C786" s="143">
        <v>1959</v>
      </c>
      <c r="D786" s="149" t="s">
        <v>21</v>
      </c>
      <c r="E786" s="149" t="s">
        <v>20</v>
      </c>
      <c r="F786" s="141">
        <v>2</v>
      </c>
      <c r="G786" s="141">
        <v>1</v>
      </c>
      <c r="H786" s="155">
        <v>272.27</v>
      </c>
      <c r="I786" s="155">
        <v>77.84</v>
      </c>
      <c r="J786" s="155">
        <v>194.43</v>
      </c>
      <c r="K786" s="106">
        <f>SUM(L786:O786)</f>
        <v>300000</v>
      </c>
      <c r="L786" s="108">
        <v>0</v>
      </c>
      <c r="M786" s="108">
        <v>0</v>
      </c>
      <c r="N786" s="108">
        <v>0</v>
      </c>
      <c r="O786" s="104">
        <v>300000</v>
      </c>
      <c r="P786" s="114">
        <f>K786/H786</f>
        <v>1101.8474308590737</v>
      </c>
      <c r="Q786" s="106">
        <v>9673</v>
      </c>
      <c r="R786" s="98" t="s">
        <v>42</v>
      </c>
    </row>
    <row r="787" spans="1:18" s="21" customFormat="1" ht="26.1" customHeight="1">
      <c r="A787" s="148"/>
      <c r="B787" s="146"/>
      <c r="C787" s="144"/>
      <c r="D787" s="150"/>
      <c r="E787" s="150"/>
      <c r="F787" s="142"/>
      <c r="G787" s="142"/>
      <c r="H787" s="156"/>
      <c r="I787" s="156"/>
      <c r="J787" s="156"/>
      <c r="K787" s="106">
        <f t="shared" si="99"/>
        <v>1622500</v>
      </c>
      <c r="L787" s="108">
        <v>0</v>
      </c>
      <c r="M787" s="108">
        <v>0</v>
      </c>
      <c r="N787" s="108">
        <v>0</v>
      </c>
      <c r="O787" s="104">
        <v>1622500</v>
      </c>
      <c r="P787" s="114">
        <f>K787/H786</f>
        <v>5959.1581885628239</v>
      </c>
      <c r="Q787" s="106">
        <v>9673</v>
      </c>
      <c r="R787" s="98" t="s">
        <v>43</v>
      </c>
    </row>
    <row r="788" spans="1:18" s="21" customFormat="1" ht="26.1" customHeight="1">
      <c r="A788" s="128" t="s">
        <v>1808</v>
      </c>
      <c r="B788" s="99" t="s">
        <v>580</v>
      </c>
      <c r="C788" s="107">
        <v>1960</v>
      </c>
      <c r="D788" s="92" t="s">
        <v>21</v>
      </c>
      <c r="E788" s="92" t="s">
        <v>20</v>
      </c>
      <c r="F788" s="111">
        <v>2</v>
      </c>
      <c r="G788" s="111">
        <v>1</v>
      </c>
      <c r="H788" s="114">
        <v>326.89999999999998</v>
      </c>
      <c r="I788" s="114">
        <v>104.76</v>
      </c>
      <c r="J788" s="114">
        <v>222.14</v>
      </c>
      <c r="K788" s="106">
        <f t="shared" si="99"/>
        <v>1589500</v>
      </c>
      <c r="L788" s="108">
        <v>0</v>
      </c>
      <c r="M788" s="108">
        <v>0</v>
      </c>
      <c r="N788" s="108">
        <v>0</v>
      </c>
      <c r="O788" s="104">
        <v>1589500</v>
      </c>
      <c r="P788" s="114">
        <f t="shared" si="98"/>
        <v>4862.3432242275931</v>
      </c>
      <c r="Q788" s="106">
        <v>9673</v>
      </c>
      <c r="R788" s="98" t="s">
        <v>43</v>
      </c>
    </row>
    <row r="789" spans="1:18" s="21" customFormat="1" ht="26.1" customHeight="1">
      <c r="A789" s="128" t="s">
        <v>1809</v>
      </c>
      <c r="B789" s="99" t="s">
        <v>581</v>
      </c>
      <c r="C789" s="107">
        <v>1951</v>
      </c>
      <c r="D789" s="92" t="s">
        <v>21</v>
      </c>
      <c r="E789" s="92" t="s">
        <v>20</v>
      </c>
      <c r="F789" s="111">
        <v>2</v>
      </c>
      <c r="G789" s="111">
        <v>2</v>
      </c>
      <c r="H789" s="120">
        <v>2157.6999999999998</v>
      </c>
      <c r="I789" s="120">
        <v>1933.1</v>
      </c>
      <c r="J789" s="120">
        <v>888.61</v>
      </c>
      <c r="K789" s="106">
        <f t="shared" si="99"/>
        <v>2462464.09</v>
      </c>
      <c r="L789" s="108">
        <v>0</v>
      </c>
      <c r="M789" s="108">
        <v>0</v>
      </c>
      <c r="N789" s="108">
        <v>0</v>
      </c>
      <c r="O789" s="104">
        <v>2462464.09</v>
      </c>
      <c r="P789" s="114">
        <f t="shared" si="98"/>
        <v>1141.244885757983</v>
      </c>
      <c r="Q789" s="106">
        <v>9673</v>
      </c>
      <c r="R789" s="98" t="s">
        <v>41</v>
      </c>
    </row>
    <row r="790" spans="1:18" s="2" customFormat="1" ht="26.1" customHeight="1">
      <c r="A790" s="147" t="s">
        <v>1810</v>
      </c>
      <c r="B790" s="162" t="s">
        <v>1105</v>
      </c>
      <c r="C790" s="143">
        <v>1985</v>
      </c>
      <c r="D790" s="143" t="s">
        <v>21</v>
      </c>
      <c r="E790" s="143" t="s">
        <v>20</v>
      </c>
      <c r="F790" s="141">
        <v>9</v>
      </c>
      <c r="G790" s="141">
        <v>2</v>
      </c>
      <c r="H790" s="160">
        <v>4503.6000000000004</v>
      </c>
      <c r="I790" s="160">
        <v>0</v>
      </c>
      <c r="J790" s="160">
        <v>3803</v>
      </c>
      <c r="K790" s="114">
        <f>SUM(L790:O790)</f>
        <v>117294.52</v>
      </c>
      <c r="L790" s="114">
        <v>0</v>
      </c>
      <c r="M790" s="114">
        <v>0</v>
      </c>
      <c r="N790" s="114">
        <v>0</v>
      </c>
      <c r="O790" s="104">
        <v>117294.52</v>
      </c>
      <c r="P790" s="114">
        <f t="shared" si="98"/>
        <v>26.044613198330225</v>
      </c>
      <c r="Q790" s="114">
        <v>9673</v>
      </c>
      <c r="R790" s="103" t="s">
        <v>41</v>
      </c>
    </row>
    <row r="791" spans="1:18" s="2" customFormat="1" ht="26.1" customHeight="1">
      <c r="A791" s="148"/>
      <c r="B791" s="163"/>
      <c r="C791" s="144"/>
      <c r="D791" s="144"/>
      <c r="E791" s="144"/>
      <c r="F791" s="142"/>
      <c r="G791" s="142"/>
      <c r="H791" s="161"/>
      <c r="I791" s="161"/>
      <c r="J791" s="161"/>
      <c r="K791" s="114">
        <f>SUM(L791:O791)</f>
        <v>4300000</v>
      </c>
      <c r="L791" s="114">
        <v>0</v>
      </c>
      <c r="M791" s="114">
        <v>0</v>
      </c>
      <c r="N791" s="114">
        <v>0</v>
      </c>
      <c r="O791" s="104">
        <v>4300000</v>
      </c>
      <c r="P791" s="114">
        <f>O791/H790</f>
        <v>954.7917221778132</v>
      </c>
      <c r="Q791" s="114">
        <v>9673</v>
      </c>
      <c r="R791" s="103" t="s">
        <v>42</v>
      </c>
    </row>
    <row r="792" spans="1:18" ht="26.1" customHeight="1">
      <c r="A792" s="128" t="s">
        <v>1811</v>
      </c>
      <c r="B792" s="72" t="s">
        <v>1078</v>
      </c>
      <c r="C792" s="107">
        <v>1962</v>
      </c>
      <c r="D792" s="107" t="s">
        <v>21</v>
      </c>
      <c r="E792" s="107" t="s">
        <v>20</v>
      </c>
      <c r="F792" s="111">
        <v>5</v>
      </c>
      <c r="G792" s="111">
        <v>2</v>
      </c>
      <c r="H792" s="120">
        <v>1738.9</v>
      </c>
      <c r="I792" s="120">
        <v>42.07</v>
      </c>
      <c r="J792" s="120">
        <v>1561.8</v>
      </c>
      <c r="K792" s="114">
        <f>SUM(L792:O792)</f>
        <v>5326697.04</v>
      </c>
      <c r="L792" s="114">
        <v>0</v>
      </c>
      <c r="M792" s="114">
        <v>0</v>
      </c>
      <c r="N792" s="114">
        <v>0</v>
      </c>
      <c r="O792" s="104">
        <v>5326697.04</v>
      </c>
      <c r="P792" s="114">
        <f>K792/H792</f>
        <v>3063.2566795100352</v>
      </c>
      <c r="Q792" s="114">
        <v>9673</v>
      </c>
      <c r="R792" s="103" t="s">
        <v>42</v>
      </c>
    </row>
    <row r="793" spans="1:18" s="21" customFormat="1" ht="26.1" customHeight="1">
      <c r="A793" s="128" t="s">
        <v>1812</v>
      </c>
      <c r="B793" s="109" t="s">
        <v>582</v>
      </c>
      <c r="C793" s="107">
        <v>1961</v>
      </c>
      <c r="D793" s="92" t="s">
        <v>21</v>
      </c>
      <c r="E793" s="92" t="s">
        <v>20</v>
      </c>
      <c r="F793" s="111">
        <v>5</v>
      </c>
      <c r="G793" s="111">
        <v>2</v>
      </c>
      <c r="H793" s="114">
        <v>1582.31</v>
      </c>
      <c r="I793" s="114">
        <v>69.7</v>
      </c>
      <c r="J793" s="114">
        <v>1512.61</v>
      </c>
      <c r="K793" s="106">
        <f t="shared" si="99"/>
        <v>3155350</v>
      </c>
      <c r="L793" s="108">
        <v>0</v>
      </c>
      <c r="M793" s="108">
        <v>0</v>
      </c>
      <c r="N793" s="108">
        <v>0</v>
      </c>
      <c r="O793" s="104">
        <v>3155350</v>
      </c>
      <c r="P793" s="114">
        <f t="shared" si="98"/>
        <v>1994.1414767017841</v>
      </c>
      <c r="Q793" s="106">
        <v>9673</v>
      </c>
      <c r="R793" s="103" t="s">
        <v>43</v>
      </c>
    </row>
    <row r="794" spans="1:18" s="21" customFormat="1" ht="26.1" customHeight="1">
      <c r="A794" s="128" t="s">
        <v>1813</v>
      </c>
      <c r="B794" s="109" t="s">
        <v>1051</v>
      </c>
      <c r="C794" s="107">
        <v>1965</v>
      </c>
      <c r="D794" s="92" t="s">
        <v>21</v>
      </c>
      <c r="E794" s="92" t="s">
        <v>23</v>
      </c>
      <c r="F794" s="111">
        <v>5</v>
      </c>
      <c r="G794" s="111">
        <v>4</v>
      </c>
      <c r="H794" s="114">
        <v>4096.8</v>
      </c>
      <c r="I794" s="114">
        <v>486.7</v>
      </c>
      <c r="J794" s="114">
        <v>3075.7</v>
      </c>
      <c r="K794" s="106">
        <f>SUM(L794:O794)</f>
        <v>20742900</v>
      </c>
      <c r="L794" s="108">
        <v>0</v>
      </c>
      <c r="M794" s="108">
        <v>0</v>
      </c>
      <c r="N794" s="108">
        <v>0</v>
      </c>
      <c r="O794" s="104">
        <v>20742900</v>
      </c>
      <c r="P794" s="114">
        <f t="shared" si="98"/>
        <v>5063.1956649091971</v>
      </c>
      <c r="Q794" s="106">
        <v>9673</v>
      </c>
      <c r="R794" s="98" t="s">
        <v>42</v>
      </c>
    </row>
    <row r="795" spans="1:18" ht="26.1" customHeight="1">
      <c r="A795" s="128" t="s">
        <v>1814</v>
      </c>
      <c r="B795" s="72" t="s">
        <v>1061</v>
      </c>
      <c r="C795" s="107">
        <v>1951</v>
      </c>
      <c r="D795" s="107" t="s">
        <v>21</v>
      </c>
      <c r="E795" s="107" t="s">
        <v>20</v>
      </c>
      <c r="F795" s="111">
        <v>2</v>
      </c>
      <c r="G795" s="111">
        <v>3</v>
      </c>
      <c r="H795" s="120">
        <v>1843.5</v>
      </c>
      <c r="I795" s="120">
        <v>712.1</v>
      </c>
      <c r="J795" s="120">
        <v>587.4</v>
      </c>
      <c r="K795" s="114">
        <f>SUM(L795:O795)</f>
        <v>4541301.41</v>
      </c>
      <c r="L795" s="114">
        <v>0</v>
      </c>
      <c r="M795" s="114">
        <v>0</v>
      </c>
      <c r="N795" s="114">
        <v>0</v>
      </c>
      <c r="O795" s="104">
        <v>4541301.41</v>
      </c>
      <c r="P795" s="114">
        <f>K795/H795</f>
        <v>2463.4127529156494</v>
      </c>
      <c r="Q795" s="114">
        <v>9673</v>
      </c>
      <c r="R795" s="98" t="s">
        <v>42</v>
      </c>
    </row>
    <row r="796" spans="1:18" s="21" customFormat="1" ht="45.75" customHeight="1">
      <c r="A796" s="128" t="s">
        <v>1815</v>
      </c>
      <c r="B796" s="99" t="s">
        <v>584</v>
      </c>
      <c r="C796" s="107">
        <v>1949</v>
      </c>
      <c r="D796" s="92" t="s">
        <v>21</v>
      </c>
      <c r="E796" s="92" t="s">
        <v>92</v>
      </c>
      <c r="F796" s="111">
        <v>2</v>
      </c>
      <c r="G796" s="111">
        <v>1</v>
      </c>
      <c r="H796" s="114">
        <v>387.94</v>
      </c>
      <c r="I796" s="114">
        <v>0</v>
      </c>
      <c r="J796" s="114">
        <v>387.94</v>
      </c>
      <c r="K796" s="106">
        <f>SUM(L796:O796)</f>
        <v>58789.59</v>
      </c>
      <c r="L796" s="108">
        <v>0</v>
      </c>
      <c r="M796" s="108">
        <v>0</v>
      </c>
      <c r="N796" s="108">
        <v>0</v>
      </c>
      <c r="O796" s="104">
        <v>58789.59</v>
      </c>
      <c r="P796" s="114">
        <f t="shared" si="98"/>
        <v>151.54299633964015</v>
      </c>
      <c r="Q796" s="106">
        <v>9673</v>
      </c>
      <c r="R796" s="98" t="s">
        <v>41</v>
      </c>
    </row>
    <row r="797" spans="1:18" s="21" customFormat="1" ht="24.95" customHeight="1">
      <c r="A797" s="128" t="s">
        <v>1816</v>
      </c>
      <c r="B797" s="99" t="s">
        <v>583</v>
      </c>
      <c r="C797" s="107">
        <v>1959</v>
      </c>
      <c r="D797" s="92" t="s">
        <v>21</v>
      </c>
      <c r="E797" s="92" t="s">
        <v>20</v>
      </c>
      <c r="F797" s="111">
        <v>3</v>
      </c>
      <c r="G797" s="111">
        <v>2</v>
      </c>
      <c r="H797" s="114">
        <v>981.8</v>
      </c>
      <c r="I797" s="114">
        <v>0</v>
      </c>
      <c r="J797" s="114">
        <v>981.8</v>
      </c>
      <c r="K797" s="106">
        <f>SUM(L797:O797)</f>
        <v>3660600</v>
      </c>
      <c r="L797" s="108">
        <v>0</v>
      </c>
      <c r="M797" s="108">
        <v>0</v>
      </c>
      <c r="N797" s="108">
        <v>0</v>
      </c>
      <c r="O797" s="104">
        <v>3660600</v>
      </c>
      <c r="P797" s="114">
        <f>K797/H797</f>
        <v>3728.4579344061931</v>
      </c>
      <c r="Q797" s="106">
        <v>9673</v>
      </c>
      <c r="R797" s="98" t="s">
        <v>42</v>
      </c>
    </row>
    <row r="798" spans="1:18" s="21" customFormat="1" ht="24.95" customHeight="1">
      <c r="A798" s="128" t="s">
        <v>1817</v>
      </c>
      <c r="B798" s="99" t="s">
        <v>588</v>
      </c>
      <c r="C798" s="107">
        <v>1947</v>
      </c>
      <c r="D798" s="92" t="s">
        <v>21</v>
      </c>
      <c r="E798" s="92" t="s">
        <v>20</v>
      </c>
      <c r="F798" s="111">
        <v>5</v>
      </c>
      <c r="G798" s="111">
        <v>2</v>
      </c>
      <c r="H798" s="114">
        <v>1955</v>
      </c>
      <c r="I798" s="114">
        <v>236.6</v>
      </c>
      <c r="J798" s="114">
        <v>1042.42</v>
      </c>
      <c r="K798" s="106">
        <f t="shared" si="99"/>
        <v>2630727.2000000002</v>
      </c>
      <c r="L798" s="108">
        <v>0</v>
      </c>
      <c r="M798" s="108">
        <v>0</v>
      </c>
      <c r="N798" s="108">
        <v>0</v>
      </c>
      <c r="O798" s="104">
        <v>2630727.2000000002</v>
      </c>
      <c r="P798" s="114">
        <f t="shared" si="98"/>
        <v>1345.6405115089515</v>
      </c>
      <c r="Q798" s="106">
        <v>9673</v>
      </c>
      <c r="R798" s="98" t="s">
        <v>41</v>
      </c>
    </row>
    <row r="799" spans="1:18" s="21" customFormat="1" ht="24.95" customHeight="1">
      <c r="A799" s="128" t="s">
        <v>1818</v>
      </c>
      <c r="B799" s="99" t="s">
        <v>589</v>
      </c>
      <c r="C799" s="107">
        <v>1960</v>
      </c>
      <c r="D799" s="92" t="s">
        <v>21</v>
      </c>
      <c r="E799" s="92" t="s">
        <v>20</v>
      </c>
      <c r="F799" s="111">
        <v>5</v>
      </c>
      <c r="G799" s="111">
        <v>4</v>
      </c>
      <c r="H799" s="114">
        <v>3700.35</v>
      </c>
      <c r="I799" s="114">
        <v>956.87</v>
      </c>
      <c r="J799" s="114">
        <v>1674.1</v>
      </c>
      <c r="K799" s="106">
        <f t="shared" si="99"/>
        <v>20198852.489999998</v>
      </c>
      <c r="L799" s="108">
        <v>0</v>
      </c>
      <c r="M799" s="108">
        <v>0</v>
      </c>
      <c r="N799" s="108">
        <v>0</v>
      </c>
      <c r="O799" s="104">
        <v>20198852.489999998</v>
      </c>
      <c r="P799" s="114">
        <f t="shared" si="98"/>
        <v>5458.6329644493089</v>
      </c>
      <c r="Q799" s="106">
        <v>9673</v>
      </c>
      <c r="R799" s="98" t="s">
        <v>41</v>
      </c>
    </row>
    <row r="800" spans="1:18" s="21" customFormat="1" ht="24.95" customHeight="1">
      <c r="A800" s="128" t="s">
        <v>1819</v>
      </c>
      <c r="B800" s="99" t="s">
        <v>593</v>
      </c>
      <c r="C800" s="107">
        <v>1959</v>
      </c>
      <c r="D800" s="92" t="s">
        <v>21</v>
      </c>
      <c r="E800" s="92" t="s">
        <v>20</v>
      </c>
      <c r="F800" s="111">
        <v>5</v>
      </c>
      <c r="G800" s="111">
        <v>7</v>
      </c>
      <c r="H800" s="114">
        <v>5882.76</v>
      </c>
      <c r="I800" s="114">
        <v>1145.1500000000001</v>
      </c>
      <c r="J800" s="114">
        <v>4737.6099999999997</v>
      </c>
      <c r="K800" s="106">
        <f>SUM(L800:O800)</f>
        <v>11550000</v>
      </c>
      <c r="L800" s="108">
        <v>0</v>
      </c>
      <c r="M800" s="108">
        <v>0</v>
      </c>
      <c r="N800" s="108">
        <v>0</v>
      </c>
      <c r="O800" s="104">
        <v>11550000</v>
      </c>
      <c r="P800" s="114">
        <f>K800/H800</f>
        <v>1963.364135201844</v>
      </c>
      <c r="Q800" s="106">
        <v>9673</v>
      </c>
      <c r="R800" s="98" t="s">
        <v>42</v>
      </c>
    </row>
    <row r="801" spans="1:18" s="21" customFormat="1" ht="24.95" customHeight="1">
      <c r="A801" s="128" t="s">
        <v>1820</v>
      </c>
      <c r="B801" s="99" t="s">
        <v>594</v>
      </c>
      <c r="C801" s="107">
        <v>1960</v>
      </c>
      <c r="D801" s="92" t="s">
        <v>21</v>
      </c>
      <c r="E801" s="92" t="s">
        <v>20</v>
      </c>
      <c r="F801" s="111">
        <v>5</v>
      </c>
      <c r="G801" s="111">
        <v>2</v>
      </c>
      <c r="H801" s="114">
        <v>1530.87</v>
      </c>
      <c r="I801" s="114">
        <v>250</v>
      </c>
      <c r="J801" s="114">
        <v>1280.8699999999999</v>
      </c>
      <c r="K801" s="106">
        <f>SUM(L801:O801)</f>
        <v>2898500</v>
      </c>
      <c r="L801" s="108">
        <v>0</v>
      </c>
      <c r="M801" s="108">
        <v>0</v>
      </c>
      <c r="N801" s="108">
        <v>0</v>
      </c>
      <c r="O801" s="104">
        <v>2898500</v>
      </c>
      <c r="P801" s="114">
        <f>K801/H801</f>
        <v>1893.3678235251853</v>
      </c>
      <c r="Q801" s="106">
        <v>9673</v>
      </c>
      <c r="R801" s="98" t="s">
        <v>43</v>
      </c>
    </row>
    <row r="802" spans="1:18" s="21" customFormat="1" ht="24.95" customHeight="1">
      <c r="A802" s="128" t="s">
        <v>1821</v>
      </c>
      <c r="B802" s="99" t="s">
        <v>585</v>
      </c>
      <c r="C802" s="107">
        <v>1960</v>
      </c>
      <c r="D802" s="92" t="s">
        <v>21</v>
      </c>
      <c r="E802" s="92" t="s">
        <v>20</v>
      </c>
      <c r="F802" s="111">
        <v>5</v>
      </c>
      <c r="G802" s="111">
        <v>2</v>
      </c>
      <c r="H802" s="114">
        <v>1500.39</v>
      </c>
      <c r="I802" s="114">
        <v>234.8</v>
      </c>
      <c r="J802" s="114">
        <v>1265.5899999999999</v>
      </c>
      <c r="K802" s="106">
        <f>SUM(L802:O802)</f>
        <v>7791516.5</v>
      </c>
      <c r="L802" s="108">
        <v>0</v>
      </c>
      <c r="M802" s="108">
        <v>0</v>
      </c>
      <c r="N802" s="108">
        <v>0</v>
      </c>
      <c r="O802" s="104">
        <v>7791516.5</v>
      </c>
      <c r="P802" s="114">
        <f>K802/H802</f>
        <v>5192.9941548530714</v>
      </c>
      <c r="Q802" s="106">
        <v>9673</v>
      </c>
      <c r="R802" s="98" t="s">
        <v>43</v>
      </c>
    </row>
    <row r="803" spans="1:18" s="21" customFormat="1" ht="24.95" customHeight="1">
      <c r="A803" s="128" t="s">
        <v>1822</v>
      </c>
      <c r="B803" s="99" t="s">
        <v>586</v>
      </c>
      <c r="C803" s="107">
        <v>1959</v>
      </c>
      <c r="D803" s="92" t="s">
        <v>21</v>
      </c>
      <c r="E803" s="92" t="s">
        <v>20</v>
      </c>
      <c r="F803" s="111">
        <v>5</v>
      </c>
      <c r="G803" s="111">
        <v>2</v>
      </c>
      <c r="H803" s="114">
        <v>1379.9</v>
      </c>
      <c r="I803" s="114">
        <v>135.30000000000001</v>
      </c>
      <c r="J803" s="114">
        <v>1244.5999999999999</v>
      </c>
      <c r="K803" s="106">
        <f>SUM(L803:O803)</f>
        <v>3140500</v>
      </c>
      <c r="L803" s="108">
        <v>0</v>
      </c>
      <c r="M803" s="108">
        <v>0</v>
      </c>
      <c r="N803" s="108">
        <v>0</v>
      </c>
      <c r="O803" s="104">
        <v>3140500</v>
      </c>
      <c r="P803" s="114">
        <f>K803/H803</f>
        <v>2275.8895572142906</v>
      </c>
      <c r="Q803" s="106">
        <v>9673</v>
      </c>
      <c r="R803" s="98" t="s">
        <v>42</v>
      </c>
    </row>
    <row r="804" spans="1:18" s="21" customFormat="1" ht="24.95" customHeight="1">
      <c r="A804" s="128" t="s">
        <v>1823</v>
      </c>
      <c r="B804" s="99" t="s">
        <v>587</v>
      </c>
      <c r="C804" s="107">
        <v>1959</v>
      </c>
      <c r="D804" s="92" t="s">
        <v>21</v>
      </c>
      <c r="E804" s="92" t="s">
        <v>20</v>
      </c>
      <c r="F804" s="111">
        <v>2</v>
      </c>
      <c r="G804" s="111">
        <v>1</v>
      </c>
      <c r="H804" s="114">
        <v>512.77</v>
      </c>
      <c r="I804" s="114">
        <v>0</v>
      </c>
      <c r="J804" s="114">
        <v>512.77</v>
      </c>
      <c r="K804" s="106">
        <f>SUM(L804:O804)</f>
        <v>2645500</v>
      </c>
      <c r="L804" s="108">
        <v>0</v>
      </c>
      <c r="M804" s="108">
        <v>0</v>
      </c>
      <c r="N804" s="108">
        <v>0</v>
      </c>
      <c r="O804" s="104">
        <v>2645500</v>
      </c>
      <c r="P804" s="114">
        <f>K804/H804</f>
        <v>5159.2331844686705</v>
      </c>
      <c r="Q804" s="106">
        <v>9673</v>
      </c>
      <c r="R804" s="98" t="s">
        <v>42</v>
      </c>
    </row>
    <row r="805" spans="1:18" s="21" customFormat="1" ht="24.95" customHeight="1">
      <c r="A805" s="128" t="s">
        <v>1824</v>
      </c>
      <c r="B805" s="99" t="s">
        <v>590</v>
      </c>
      <c r="C805" s="107">
        <v>1961</v>
      </c>
      <c r="D805" s="92" t="s">
        <v>21</v>
      </c>
      <c r="E805" s="92" t="s">
        <v>20</v>
      </c>
      <c r="F805" s="111">
        <v>5</v>
      </c>
      <c r="G805" s="111">
        <v>4</v>
      </c>
      <c r="H805" s="114">
        <v>2786.75</v>
      </c>
      <c r="I805" s="114">
        <v>278.7</v>
      </c>
      <c r="J805" s="114">
        <v>2508.0500000000002</v>
      </c>
      <c r="K805" s="106">
        <f t="shared" si="99"/>
        <v>5931200</v>
      </c>
      <c r="L805" s="108">
        <v>0</v>
      </c>
      <c r="M805" s="108">
        <v>0</v>
      </c>
      <c r="N805" s="108">
        <v>0</v>
      </c>
      <c r="O805" s="104">
        <v>5931200</v>
      </c>
      <c r="P805" s="114">
        <f t="shared" si="98"/>
        <v>2128.3574055799768</v>
      </c>
      <c r="Q805" s="106">
        <v>9673</v>
      </c>
      <c r="R805" s="103" t="s">
        <v>43</v>
      </c>
    </row>
    <row r="806" spans="1:18" s="21" customFormat="1" ht="24.95" customHeight="1">
      <c r="A806" s="147" t="s">
        <v>1825</v>
      </c>
      <c r="B806" s="145" t="s">
        <v>591</v>
      </c>
      <c r="C806" s="143">
        <v>1978</v>
      </c>
      <c r="D806" s="149" t="s">
        <v>21</v>
      </c>
      <c r="E806" s="149" t="s">
        <v>23</v>
      </c>
      <c r="F806" s="141">
        <v>9</v>
      </c>
      <c r="G806" s="141">
        <v>2</v>
      </c>
      <c r="H806" s="155">
        <v>5518.8</v>
      </c>
      <c r="I806" s="155">
        <v>0</v>
      </c>
      <c r="J806" s="155">
        <v>3947.84</v>
      </c>
      <c r="K806" s="106">
        <f t="shared" si="99"/>
        <v>3611336.33</v>
      </c>
      <c r="L806" s="108">
        <v>0</v>
      </c>
      <c r="M806" s="108">
        <v>0</v>
      </c>
      <c r="N806" s="108">
        <v>0</v>
      </c>
      <c r="O806" s="104">
        <v>3611336.33</v>
      </c>
      <c r="P806" s="114">
        <f t="shared" si="98"/>
        <v>654.3698503297818</v>
      </c>
      <c r="Q806" s="106">
        <v>9673</v>
      </c>
      <c r="R806" s="98" t="s">
        <v>41</v>
      </c>
    </row>
    <row r="807" spans="1:18" s="21" customFormat="1" ht="24.95" customHeight="1">
      <c r="A807" s="148"/>
      <c r="B807" s="146"/>
      <c r="C807" s="144"/>
      <c r="D807" s="150"/>
      <c r="E807" s="150"/>
      <c r="F807" s="142"/>
      <c r="G807" s="142"/>
      <c r="H807" s="156"/>
      <c r="I807" s="156"/>
      <c r="J807" s="156"/>
      <c r="K807" s="106">
        <f>SUM(L807:O807)</f>
        <v>25785119.82</v>
      </c>
      <c r="L807" s="108">
        <v>0</v>
      </c>
      <c r="M807" s="108">
        <v>0</v>
      </c>
      <c r="N807" s="108">
        <v>0</v>
      </c>
      <c r="O807" s="104">
        <v>25785119.82</v>
      </c>
      <c r="P807" s="114">
        <f>K807/H806</f>
        <v>4672.2330615351166</v>
      </c>
      <c r="Q807" s="106">
        <v>9673</v>
      </c>
      <c r="R807" s="98" t="s">
        <v>42</v>
      </c>
    </row>
    <row r="808" spans="1:18" s="21" customFormat="1" ht="24.95" customHeight="1">
      <c r="A808" s="128" t="s">
        <v>1826</v>
      </c>
      <c r="B808" s="99" t="s">
        <v>592</v>
      </c>
      <c r="C808" s="107">
        <v>1961</v>
      </c>
      <c r="D808" s="92" t="s">
        <v>21</v>
      </c>
      <c r="E808" s="92" t="s">
        <v>20</v>
      </c>
      <c r="F808" s="111">
        <v>5</v>
      </c>
      <c r="G808" s="111">
        <v>4</v>
      </c>
      <c r="H808" s="114">
        <v>3090.29</v>
      </c>
      <c r="I808" s="114">
        <v>0</v>
      </c>
      <c r="J808" s="114">
        <v>3090.29</v>
      </c>
      <c r="K808" s="106">
        <f t="shared" si="99"/>
        <v>5973000</v>
      </c>
      <c r="L808" s="108">
        <v>0</v>
      </c>
      <c r="M808" s="108">
        <v>0</v>
      </c>
      <c r="N808" s="108">
        <v>0</v>
      </c>
      <c r="O808" s="104">
        <v>5973000</v>
      </c>
      <c r="P808" s="114">
        <f t="shared" si="98"/>
        <v>1932.8283106116255</v>
      </c>
      <c r="Q808" s="106">
        <v>9673</v>
      </c>
      <c r="R808" s="103" t="s">
        <v>43</v>
      </c>
    </row>
    <row r="809" spans="1:18" s="21" customFormat="1" ht="24.95" customHeight="1">
      <c r="A809" s="128" t="s">
        <v>1827</v>
      </c>
      <c r="B809" s="99" t="s">
        <v>595</v>
      </c>
      <c r="C809" s="107">
        <v>1948</v>
      </c>
      <c r="D809" s="92" t="s">
        <v>21</v>
      </c>
      <c r="E809" s="92" t="s">
        <v>20</v>
      </c>
      <c r="F809" s="111">
        <v>2</v>
      </c>
      <c r="G809" s="111">
        <v>1</v>
      </c>
      <c r="H809" s="114">
        <v>325.7</v>
      </c>
      <c r="I809" s="114">
        <v>0</v>
      </c>
      <c r="J809" s="114">
        <v>341.7</v>
      </c>
      <c r="K809" s="106">
        <f t="shared" si="99"/>
        <v>2281426.62</v>
      </c>
      <c r="L809" s="108">
        <v>0</v>
      </c>
      <c r="M809" s="108">
        <v>0</v>
      </c>
      <c r="N809" s="108">
        <v>0</v>
      </c>
      <c r="O809" s="104">
        <v>2281426.62</v>
      </c>
      <c r="P809" s="114">
        <f t="shared" si="98"/>
        <v>7004.6871968068781</v>
      </c>
      <c r="Q809" s="106">
        <v>9673</v>
      </c>
      <c r="R809" s="98" t="s">
        <v>41</v>
      </c>
    </row>
    <row r="810" spans="1:18" s="21" customFormat="1" ht="24.95" customHeight="1">
      <c r="A810" s="147" t="s">
        <v>1828</v>
      </c>
      <c r="B810" s="145" t="s">
        <v>596</v>
      </c>
      <c r="C810" s="143" t="s">
        <v>862</v>
      </c>
      <c r="D810" s="149" t="s">
        <v>21</v>
      </c>
      <c r="E810" s="149" t="s">
        <v>20</v>
      </c>
      <c r="F810" s="141">
        <v>2</v>
      </c>
      <c r="G810" s="141">
        <v>1</v>
      </c>
      <c r="H810" s="155">
        <v>783</v>
      </c>
      <c r="I810" s="155">
        <v>0</v>
      </c>
      <c r="J810" s="155">
        <v>783</v>
      </c>
      <c r="K810" s="106">
        <f>SUM(L810:O810)</f>
        <v>300000</v>
      </c>
      <c r="L810" s="108">
        <v>0</v>
      </c>
      <c r="M810" s="108">
        <v>0</v>
      </c>
      <c r="N810" s="108">
        <v>0</v>
      </c>
      <c r="O810" s="104">
        <v>300000</v>
      </c>
      <c r="P810" s="114">
        <f t="shared" si="98"/>
        <v>383.14176245210729</v>
      </c>
      <c r="Q810" s="106">
        <v>9673</v>
      </c>
      <c r="R810" s="98" t="s">
        <v>42</v>
      </c>
    </row>
    <row r="811" spans="1:18" s="21" customFormat="1" ht="24.95" customHeight="1">
      <c r="A811" s="148"/>
      <c r="B811" s="146"/>
      <c r="C811" s="144"/>
      <c r="D811" s="150"/>
      <c r="E811" s="150"/>
      <c r="F811" s="142"/>
      <c r="G811" s="142"/>
      <c r="H811" s="156"/>
      <c r="I811" s="156"/>
      <c r="J811" s="156"/>
      <c r="K811" s="106">
        <f t="shared" si="99"/>
        <v>6596100</v>
      </c>
      <c r="L811" s="108">
        <v>0</v>
      </c>
      <c r="M811" s="108">
        <v>0</v>
      </c>
      <c r="N811" s="108">
        <v>0</v>
      </c>
      <c r="O811" s="104">
        <v>6596100</v>
      </c>
      <c r="P811" s="114">
        <f>K811/H810</f>
        <v>8424.1379310344819</v>
      </c>
      <c r="Q811" s="106">
        <v>9673</v>
      </c>
      <c r="R811" s="98" t="s">
        <v>43</v>
      </c>
    </row>
    <row r="812" spans="1:18" s="21" customFormat="1" ht="24.95" customHeight="1">
      <c r="A812" s="128" t="s">
        <v>1829</v>
      </c>
      <c r="B812" s="99" t="s">
        <v>597</v>
      </c>
      <c r="C812" s="107">
        <v>1959</v>
      </c>
      <c r="D812" s="92" t="s">
        <v>21</v>
      </c>
      <c r="E812" s="92" t="s">
        <v>20</v>
      </c>
      <c r="F812" s="111">
        <v>2</v>
      </c>
      <c r="G812" s="111">
        <v>1</v>
      </c>
      <c r="H812" s="114">
        <v>300.75</v>
      </c>
      <c r="I812" s="114">
        <v>0</v>
      </c>
      <c r="J812" s="114">
        <v>300.75</v>
      </c>
      <c r="K812" s="106">
        <f t="shared" ref="K812:K883" si="100">SUM(L812:O812)</f>
        <v>3029000</v>
      </c>
      <c r="L812" s="108">
        <v>0</v>
      </c>
      <c r="M812" s="108">
        <v>0</v>
      </c>
      <c r="N812" s="108">
        <v>0</v>
      </c>
      <c r="O812" s="104">
        <v>3029000</v>
      </c>
      <c r="P812" s="114">
        <f t="shared" ref="P812:P881" si="101">K812/H812</f>
        <v>10071.487946799667</v>
      </c>
      <c r="Q812" s="106">
        <v>9673</v>
      </c>
      <c r="R812" s="98" t="s">
        <v>42</v>
      </c>
    </row>
    <row r="813" spans="1:18" ht="24.95" customHeight="1">
      <c r="A813" s="128" t="s">
        <v>1830</v>
      </c>
      <c r="B813" s="72" t="s">
        <v>1054</v>
      </c>
      <c r="C813" s="107">
        <v>1962</v>
      </c>
      <c r="D813" s="107" t="s">
        <v>21</v>
      </c>
      <c r="E813" s="107" t="s">
        <v>20</v>
      </c>
      <c r="F813" s="111">
        <v>4</v>
      </c>
      <c r="G813" s="111">
        <v>2</v>
      </c>
      <c r="H813" s="120">
        <v>1395.8</v>
      </c>
      <c r="I813" s="120">
        <v>32.5</v>
      </c>
      <c r="J813" s="120">
        <v>752.16</v>
      </c>
      <c r="K813" s="114">
        <f>SUM(L813:O813)</f>
        <v>3226159.2</v>
      </c>
      <c r="L813" s="114">
        <v>0</v>
      </c>
      <c r="M813" s="114">
        <v>0</v>
      </c>
      <c r="N813" s="114">
        <v>0</v>
      </c>
      <c r="O813" s="104">
        <v>3226159.2</v>
      </c>
      <c r="P813" s="114">
        <f t="shared" si="101"/>
        <v>2311.3334288580027</v>
      </c>
      <c r="Q813" s="114">
        <v>9673</v>
      </c>
      <c r="R813" s="98" t="s">
        <v>41</v>
      </c>
    </row>
    <row r="814" spans="1:18" s="21" customFormat="1" ht="24.95" customHeight="1">
      <c r="A814" s="128" t="s">
        <v>1831</v>
      </c>
      <c r="B814" s="109" t="s">
        <v>598</v>
      </c>
      <c r="C814" s="107">
        <v>1959</v>
      </c>
      <c r="D814" s="92" t="s">
        <v>21</v>
      </c>
      <c r="E814" s="92" t="s">
        <v>20</v>
      </c>
      <c r="F814" s="111">
        <v>2</v>
      </c>
      <c r="G814" s="111">
        <v>1</v>
      </c>
      <c r="H814" s="114">
        <v>289.2</v>
      </c>
      <c r="I814" s="114">
        <v>0</v>
      </c>
      <c r="J814" s="114">
        <v>289.2</v>
      </c>
      <c r="K814" s="106">
        <f t="shared" si="100"/>
        <v>1534500</v>
      </c>
      <c r="L814" s="108">
        <v>0</v>
      </c>
      <c r="M814" s="108">
        <v>0</v>
      </c>
      <c r="N814" s="108">
        <v>0</v>
      </c>
      <c r="O814" s="104">
        <v>1534500</v>
      </c>
      <c r="P814" s="114">
        <f t="shared" si="101"/>
        <v>5306.0165975103737</v>
      </c>
      <c r="Q814" s="106">
        <v>9673</v>
      </c>
      <c r="R814" s="98" t="s">
        <v>42</v>
      </c>
    </row>
    <row r="815" spans="1:18" s="21" customFormat="1" ht="24.95" customHeight="1">
      <c r="A815" s="128" t="s">
        <v>1832</v>
      </c>
      <c r="B815" s="99" t="s">
        <v>600</v>
      </c>
      <c r="C815" s="107">
        <v>1956</v>
      </c>
      <c r="D815" s="92">
        <v>2012</v>
      </c>
      <c r="E815" s="92" t="s">
        <v>20</v>
      </c>
      <c r="F815" s="111">
        <v>7</v>
      </c>
      <c r="G815" s="111">
        <v>4</v>
      </c>
      <c r="H815" s="114">
        <v>3694.77</v>
      </c>
      <c r="I815" s="114">
        <v>388.8</v>
      </c>
      <c r="J815" s="114">
        <v>2854.32</v>
      </c>
      <c r="K815" s="106">
        <f t="shared" si="100"/>
        <v>8782709.5</v>
      </c>
      <c r="L815" s="108">
        <v>0</v>
      </c>
      <c r="M815" s="108">
        <v>0</v>
      </c>
      <c r="N815" s="108">
        <v>0</v>
      </c>
      <c r="O815" s="104">
        <v>8782709.5</v>
      </c>
      <c r="P815" s="114">
        <f t="shared" si="101"/>
        <v>2377.0652841719511</v>
      </c>
      <c r="Q815" s="106">
        <v>9673</v>
      </c>
      <c r="R815" s="98" t="s">
        <v>43</v>
      </c>
    </row>
    <row r="816" spans="1:18" s="21" customFormat="1" ht="24.95" customHeight="1">
      <c r="A816" s="128" t="s">
        <v>1833</v>
      </c>
      <c r="B816" s="99" t="s">
        <v>600</v>
      </c>
      <c r="C816" s="107">
        <v>1960</v>
      </c>
      <c r="D816" s="92" t="s">
        <v>21</v>
      </c>
      <c r="E816" s="92" t="s">
        <v>20</v>
      </c>
      <c r="F816" s="111">
        <v>5</v>
      </c>
      <c r="G816" s="111">
        <v>10</v>
      </c>
      <c r="H816" s="114">
        <v>15869.9</v>
      </c>
      <c r="I816" s="114">
        <v>3139.7</v>
      </c>
      <c r="J816" s="114">
        <v>10103.9</v>
      </c>
      <c r="K816" s="106">
        <f t="shared" si="100"/>
        <v>88864265</v>
      </c>
      <c r="L816" s="108">
        <v>0</v>
      </c>
      <c r="M816" s="108">
        <v>0</v>
      </c>
      <c r="N816" s="108">
        <v>0</v>
      </c>
      <c r="O816" s="104">
        <v>88864265</v>
      </c>
      <c r="P816" s="114">
        <f t="shared" si="101"/>
        <v>5599.5478862500713</v>
      </c>
      <c r="Q816" s="106">
        <v>9673</v>
      </c>
      <c r="R816" s="98" t="s">
        <v>43</v>
      </c>
    </row>
    <row r="817" spans="1:19" s="21" customFormat="1" ht="24.95" customHeight="1">
      <c r="A817" s="128" t="s">
        <v>1834</v>
      </c>
      <c r="B817" s="99" t="s">
        <v>599</v>
      </c>
      <c r="C817" s="107">
        <v>1962</v>
      </c>
      <c r="D817" s="92" t="s">
        <v>21</v>
      </c>
      <c r="E817" s="92" t="s">
        <v>23</v>
      </c>
      <c r="F817" s="111">
        <v>5</v>
      </c>
      <c r="G817" s="111">
        <v>3</v>
      </c>
      <c r="H817" s="120">
        <v>4025.2</v>
      </c>
      <c r="I817" s="120">
        <v>1100</v>
      </c>
      <c r="J817" s="120">
        <v>2092.9</v>
      </c>
      <c r="K817" s="106">
        <f>SUM(L817:O817)</f>
        <v>4644000</v>
      </c>
      <c r="L817" s="108">
        <v>0</v>
      </c>
      <c r="M817" s="108">
        <v>0</v>
      </c>
      <c r="N817" s="108">
        <v>0</v>
      </c>
      <c r="O817" s="104">
        <v>4644000</v>
      </c>
      <c r="P817" s="114">
        <f>K817/H817</f>
        <v>1153.7314916029018</v>
      </c>
      <c r="Q817" s="106">
        <v>9673</v>
      </c>
      <c r="R817" s="103" t="s">
        <v>43</v>
      </c>
    </row>
    <row r="818" spans="1:19" s="21" customFormat="1" ht="24.95" customHeight="1">
      <c r="A818" s="128" t="s">
        <v>1835</v>
      </c>
      <c r="B818" s="99" t="s">
        <v>1159</v>
      </c>
      <c r="C818" s="107">
        <v>1979</v>
      </c>
      <c r="D818" s="92" t="s">
        <v>21</v>
      </c>
      <c r="E818" s="92" t="s">
        <v>23</v>
      </c>
      <c r="F818" s="111">
        <v>9</v>
      </c>
      <c r="G818" s="111">
        <v>6</v>
      </c>
      <c r="H818" s="120">
        <v>14863.1</v>
      </c>
      <c r="I818" s="120">
        <v>791.2</v>
      </c>
      <c r="J818" s="120">
        <v>11561.5</v>
      </c>
      <c r="K818" s="106">
        <f>SUM(L818:O818)</f>
        <v>13400000</v>
      </c>
      <c r="L818" s="108">
        <v>0</v>
      </c>
      <c r="M818" s="108">
        <v>0</v>
      </c>
      <c r="N818" s="108">
        <v>0</v>
      </c>
      <c r="O818" s="104">
        <v>13400000</v>
      </c>
      <c r="P818" s="114">
        <f>K818/H818</f>
        <v>901.56158540277602</v>
      </c>
      <c r="Q818" s="106">
        <v>9673</v>
      </c>
      <c r="R818" s="98" t="s">
        <v>42</v>
      </c>
    </row>
    <row r="819" spans="1:19" s="21" customFormat="1" ht="24.95" customHeight="1">
      <c r="A819" s="147" t="s">
        <v>1836</v>
      </c>
      <c r="B819" s="145" t="s">
        <v>601</v>
      </c>
      <c r="C819" s="143">
        <v>1958</v>
      </c>
      <c r="D819" s="149" t="s">
        <v>21</v>
      </c>
      <c r="E819" s="149" t="s">
        <v>20</v>
      </c>
      <c r="F819" s="141">
        <v>2</v>
      </c>
      <c r="G819" s="141">
        <v>1</v>
      </c>
      <c r="H819" s="155">
        <v>556.1</v>
      </c>
      <c r="I819" s="155">
        <v>150</v>
      </c>
      <c r="J819" s="155">
        <v>406.1</v>
      </c>
      <c r="K819" s="106">
        <f t="shared" si="100"/>
        <v>300000</v>
      </c>
      <c r="L819" s="108">
        <v>0</v>
      </c>
      <c r="M819" s="108">
        <v>0</v>
      </c>
      <c r="N819" s="108">
        <v>0</v>
      </c>
      <c r="O819" s="104">
        <v>300000</v>
      </c>
      <c r="P819" s="114">
        <f t="shared" si="101"/>
        <v>539.47131810825385</v>
      </c>
      <c r="Q819" s="106">
        <v>9673</v>
      </c>
      <c r="R819" s="103" t="s">
        <v>42</v>
      </c>
    </row>
    <row r="820" spans="1:19" s="21" customFormat="1" ht="24.95" customHeight="1">
      <c r="A820" s="148"/>
      <c r="B820" s="146"/>
      <c r="C820" s="144"/>
      <c r="D820" s="150"/>
      <c r="E820" s="150"/>
      <c r="F820" s="142"/>
      <c r="G820" s="142"/>
      <c r="H820" s="156"/>
      <c r="I820" s="156"/>
      <c r="J820" s="156"/>
      <c r="K820" s="106">
        <f>SUM(L820:O820)</f>
        <v>2930400</v>
      </c>
      <c r="L820" s="108">
        <v>0</v>
      </c>
      <c r="M820" s="108">
        <v>0</v>
      </c>
      <c r="N820" s="108">
        <v>0</v>
      </c>
      <c r="O820" s="104">
        <v>2930400</v>
      </c>
      <c r="P820" s="114">
        <f>K820/H819</f>
        <v>5269.5558352814242</v>
      </c>
      <c r="Q820" s="106">
        <v>9673</v>
      </c>
      <c r="R820" s="103" t="s">
        <v>43</v>
      </c>
    </row>
    <row r="821" spans="1:19" s="21" customFormat="1" ht="24.95" customHeight="1">
      <c r="A821" s="128" t="s">
        <v>1837</v>
      </c>
      <c r="B821" s="99" t="s">
        <v>602</v>
      </c>
      <c r="C821" s="107">
        <v>1961</v>
      </c>
      <c r="D821" s="92" t="s">
        <v>21</v>
      </c>
      <c r="E821" s="92" t="s">
        <v>20</v>
      </c>
      <c r="F821" s="111">
        <v>2</v>
      </c>
      <c r="G821" s="111">
        <v>1</v>
      </c>
      <c r="H821" s="114">
        <v>372.44</v>
      </c>
      <c r="I821" s="114">
        <v>106.03</v>
      </c>
      <c r="J821" s="114">
        <v>266.41000000000003</v>
      </c>
      <c r="K821" s="106">
        <f t="shared" si="100"/>
        <v>1167100</v>
      </c>
      <c r="L821" s="108">
        <v>0</v>
      </c>
      <c r="M821" s="108">
        <v>0</v>
      </c>
      <c r="N821" s="108">
        <v>0</v>
      </c>
      <c r="O821" s="104">
        <v>1167100</v>
      </c>
      <c r="P821" s="114">
        <f t="shared" si="101"/>
        <v>3133.659112877242</v>
      </c>
      <c r="Q821" s="106">
        <v>9673</v>
      </c>
      <c r="R821" s="103" t="s">
        <v>43</v>
      </c>
    </row>
    <row r="822" spans="1:19" s="21" customFormat="1" ht="24.95" customHeight="1">
      <c r="A822" s="128" t="s">
        <v>1838</v>
      </c>
      <c r="B822" s="99" t="s">
        <v>603</v>
      </c>
      <c r="C822" s="107">
        <v>1959</v>
      </c>
      <c r="D822" s="92" t="s">
        <v>21</v>
      </c>
      <c r="E822" s="92" t="s">
        <v>20</v>
      </c>
      <c r="F822" s="111">
        <v>2</v>
      </c>
      <c r="G822" s="111">
        <v>1</v>
      </c>
      <c r="H822" s="114">
        <v>276.3</v>
      </c>
      <c r="I822" s="114">
        <v>79.900000000000006</v>
      </c>
      <c r="J822" s="114">
        <v>196.4</v>
      </c>
      <c r="K822" s="106">
        <f t="shared" si="100"/>
        <v>1463000</v>
      </c>
      <c r="L822" s="108">
        <v>0</v>
      </c>
      <c r="M822" s="108">
        <v>0</v>
      </c>
      <c r="N822" s="108">
        <v>0</v>
      </c>
      <c r="O822" s="104">
        <v>1463000</v>
      </c>
      <c r="P822" s="114">
        <f t="shared" si="101"/>
        <v>5294.9692363373142</v>
      </c>
      <c r="Q822" s="106">
        <v>9673</v>
      </c>
      <c r="R822" s="98" t="s">
        <v>42</v>
      </c>
    </row>
    <row r="823" spans="1:19" s="35" customFormat="1" ht="24.95" customHeight="1">
      <c r="A823" s="147" t="s">
        <v>1839</v>
      </c>
      <c r="B823" s="164" t="s">
        <v>604</v>
      </c>
      <c r="C823" s="147">
        <v>1958</v>
      </c>
      <c r="D823" s="167" t="s">
        <v>21</v>
      </c>
      <c r="E823" s="167" t="s">
        <v>20</v>
      </c>
      <c r="F823" s="169">
        <v>2</v>
      </c>
      <c r="G823" s="169">
        <v>2</v>
      </c>
      <c r="H823" s="155">
        <v>281.91000000000003</v>
      </c>
      <c r="I823" s="155">
        <v>0</v>
      </c>
      <c r="J823" s="155">
        <v>281.91000000000003</v>
      </c>
      <c r="K823" s="106">
        <f t="shared" si="100"/>
        <v>300000</v>
      </c>
      <c r="L823" s="35">
        <v>0</v>
      </c>
      <c r="M823" s="35">
        <v>0</v>
      </c>
      <c r="N823" s="35">
        <v>0</v>
      </c>
      <c r="O823" s="35">
        <v>300000</v>
      </c>
      <c r="P823" s="114">
        <f>K823/H823</f>
        <v>1064.1694157709906</v>
      </c>
      <c r="Q823" s="106">
        <v>9673</v>
      </c>
      <c r="R823" s="133" t="s">
        <v>42</v>
      </c>
    </row>
    <row r="824" spans="1:19" s="21" customFormat="1" ht="24.95" customHeight="1">
      <c r="A824" s="148"/>
      <c r="B824" s="165"/>
      <c r="C824" s="148"/>
      <c r="D824" s="168"/>
      <c r="E824" s="168"/>
      <c r="F824" s="170"/>
      <c r="G824" s="170"/>
      <c r="H824" s="156"/>
      <c r="I824" s="156"/>
      <c r="J824" s="156"/>
      <c r="K824" s="106">
        <f>SUM(L824:O824)</f>
        <v>1540000</v>
      </c>
      <c r="L824" s="108">
        <v>0</v>
      </c>
      <c r="M824" s="108">
        <v>0</v>
      </c>
      <c r="N824" s="108">
        <v>0</v>
      </c>
      <c r="O824" s="104">
        <v>1540000</v>
      </c>
      <c r="P824" s="114">
        <f>K824/H823</f>
        <v>5462.7363342910858</v>
      </c>
      <c r="Q824" s="106">
        <v>9673</v>
      </c>
      <c r="R824" s="98" t="s">
        <v>43</v>
      </c>
    </row>
    <row r="825" spans="1:19" s="21" customFormat="1" ht="24.95" customHeight="1">
      <c r="A825" s="128" t="s">
        <v>1840</v>
      </c>
      <c r="B825" s="109" t="s">
        <v>605</v>
      </c>
      <c r="C825" s="107">
        <v>1960</v>
      </c>
      <c r="D825" s="92" t="s">
        <v>21</v>
      </c>
      <c r="E825" s="92" t="s">
        <v>20</v>
      </c>
      <c r="F825" s="111">
        <v>2</v>
      </c>
      <c r="G825" s="111">
        <v>2</v>
      </c>
      <c r="H825" s="114">
        <v>288.19</v>
      </c>
      <c r="I825" s="114">
        <v>0</v>
      </c>
      <c r="J825" s="114">
        <v>288.19</v>
      </c>
      <c r="K825" s="106">
        <f t="shared" si="100"/>
        <v>1754500</v>
      </c>
      <c r="L825" s="108">
        <v>0</v>
      </c>
      <c r="M825" s="108">
        <v>0</v>
      </c>
      <c r="N825" s="108">
        <v>0</v>
      </c>
      <c r="O825" s="104">
        <v>1754500</v>
      </c>
      <c r="P825" s="114">
        <f t="shared" si="101"/>
        <v>6087.9975016482185</v>
      </c>
      <c r="Q825" s="106">
        <v>9673</v>
      </c>
      <c r="R825" s="98" t="s">
        <v>43</v>
      </c>
    </row>
    <row r="826" spans="1:19" s="21" customFormat="1" ht="24.95" customHeight="1">
      <c r="A826" s="128" t="s">
        <v>1841</v>
      </c>
      <c r="B826" s="99" t="s">
        <v>606</v>
      </c>
      <c r="C826" s="107">
        <v>1961</v>
      </c>
      <c r="D826" s="92" t="s">
        <v>21</v>
      </c>
      <c r="E826" s="92" t="s">
        <v>20</v>
      </c>
      <c r="F826" s="111">
        <v>4</v>
      </c>
      <c r="G826" s="111">
        <v>4</v>
      </c>
      <c r="H826" s="114">
        <v>2561.69</v>
      </c>
      <c r="I826" s="114">
        <v>0</v>
      </c>
      <c r="J826" s="114">
        <v>2561.69</v>
      </c>
      <c r="K826" s="106">
        <f t="shared" si="100"/>
        <v>3538560</v>
      </c>
      <c r="L826" s="108">
        <v>0</v>
      </c>
      <c r="M826" s="108">
        <v>0</v>
      </c>
      <c r="N826" s="108">
        <v>0</v>
      </c>
      <c r="O826" s="104">
        <v>3538560</v>
      </c>
      <c r="P826" s="114">
        <f t="shared" si="101"/>
        <v>1381.3381010192491</v>
      </c>
      <c r="Q826" s="106">
        <v>9673</v>
      </c>
      <c r="R826" s="103" t="s">
        <v>43</v>
      </c>
    </row>
    <row r="827" spans="1:19" ht="24.95" customHeight="1">
      <c r="A827" s="128" t="s">
        <v>1842</v>
      </c>
      <c r="B827" s="72" t="s">
        <v>1081</v>
      </c>
      <c r="C827" s="107">
        <v>2003</v>
      </c>
      <c r="D827" s="107" t="s">
        <v>21</v>
      </c>
      <c r="E827" s="107" t="s">
        <v>23</v>
      </c>
      <c r="F827" s="111">
        <v>10</v>
      </c>
      <c r="G827" s="111">
        <v>5</v>
      </c>
      <c r="H827" s="120">
        <v>11583.4</v>
      </c>
      <c r="I827" s="120">
        <v>438.9</v>
      </c>
      <c r="J827" s="120">
        <v>10163</v>
      </c>
      <c r="K827" s="114">
        <f>SUM(L827:O827)</f>
        <v>3368829.6</v>
      </c>
      <c r="L827" s="114">
        <v>0</v>
      </c>
      <c r="M827" s="114">
        <v>0</v>
      </c>
      <c r="N827" s="114">
        <v>0</v>
      </c>
      <c r="O827" s="104">
        <v>3368829.6</v>
      </c>
      <c r="P827" s="114">
        <f t="shared" si="101"/>
        <v>290.83253621561892</v>
      </c>
      <c r="Q827" s="114">
        <v>9673</v>
      </c>
      <c r="R827" s="98" t="s">
        <v>41</v>
      </c>
    </row>
    <row r="828" spans="1:19" s="21" customFormat="1" ht="24.95" customHeight="1">
      <c r="A828" s="128" t="s">
        <v>1843</v>
      </c>
      <c r="B828" s="99" t="s">
        <v>609</v>
      </c>
      <c r="C828" s="107">
        <v>1956</v>
      </c>
      <c r="D828" s="92" t="s">
        <v>21</v>
      </c>
      <c r="E828" s="92" t="s">
        <v>20</v>
      </c>
      <c r="F828" s="111">
        <v>5</v>
      </c>
      <c r="G828" s="111">
        <v>6</v>
      </c>
      <c r="H828" s="114">
        <v>4863</v>
      </c>
      <c r="I828" s="114">
        <v>504</v>
      </c>
      <c r="J828" s="114">
        <v>4359</v>
      </c>
      <c r="K828" s="106">
        <f>SUM(L828:O828)</f>
        <v>11528050</v>
      </c>
      <c r="L828" s="108">
        <v>0</v>
      </c>
      <c r="M828" s="108">
        <v>0</v>
      </c>
      <c r="N828" s="108">
        <v>0</v>
      </c>
      <c r="O828" s="104">
        <v>11528050</v>
      </c>
      <c r="P828" s="114">
        <f>K828/H828</f>
        <v>2370.5634382068683</v>
      </c>
      <c r="Q828" s="106">
        <v>9673</v>
      </c>
      <c r="R828" s="98" t="s">
        <v>43</v>
      </c>
      <c r="S828" s="21" t="s">
        <v>1216</v>
      </c>
    </row>
    <row r="829" spans="1:19" ht="24.95" customHeight="1">
      <c r="A829" s="128" t="s">
        <v>1844</v>
      </c>
      <c r="B829" s="72" t="s">
        <v>1079</v>
      </c>
      <c r="C829" s="107">
        <v>1959</v>
      </c>
      <c r="D829" s="107" t="s">
        <v>21</v>
      </c>
      <c r="E829" s="107" t="s">
        <v>20</v>
      </c>
      <c r="F829" s="111">
        <v>5</v>
      </c>
      <c r="G829" s="111">
        <v>2</v>
      </c>
      <c r="H829" s="120">
        <v>2158.6</v>
      </c>
      <c r="I829" s="120">
        <v>1469.6</v>
      </c>
      <c r="J829" s="120">
        <v>142.19999999999999</v>
      </c>
      <c r="K829" s="114">
        <f>SUM(L829:O829)</f>
        <v>4094363</v>
      </c>
      <c r="L829" s="114">
        <v>0</v>
      </c>
      <c r="M829" s="114">
        <v>0</v>
      </c>
      <c r="N829" s="114">
        <v>0</v>
      </c>
      <c r="O829" s="104">
        <v>4094363</v>
      </c>
      <c r="P829" s="114">
        <f>K829/H829</f>
        <v>1896.7678124710462</v>
      </c>
      <c r="Q829" s="114">
        <v>9673</v>
      </c>
      <c r="R829" s="98" t="s">
        <v>41</v>
      </c>
    </row>
    <row r="830" spans="1:19" s="21" customFormat="1" ht="24.95" customHeight="1">
      <c r="A830" s="128" t="s">
        <v>1845</v>
      </c>
      <c r="B830" s="99" t="s">
        <v>610</v>
      </c>
      <c r="C830" s="107">
        <v>1955</v>
      </c>
      <c r="D830" s="92" t="s">
        <v>21</v>
      </c>
      <c r="E830" s="92" t="s">
        <v>20</v>
      </c>
      <c r="F830" s="111">
        <v>5</v>
      </c>
      <c r="G830" s="111">
        <v>9</v>
      </c>
      <c r="H830" s="114">
        <v>8202.5</v>
      </c>
      <c r="I830" s="114">
        <v>1838.1</v>
      </c>
      <c r="J830" s="114">
        <v>6364.4</v>
      </c>
      <c r="K830" s="106">
        <f>SUM(L830:O830)</f>
        <v>19375875</v>
      </c>
      <c r="L830" s="108">
        <v>0</v>
      </c>
      <c r="M830" s="108">
        <v>0</v>
      </c>
      <c r="N830" s="108">
        <v>0</v>
      </c>
      <c r="O830" s="104">
        <v>19375875</v>
      </c>
      <c r="P830" s="114">
        <f>K830/H830</f>
        <v>2362.1914050594332</v>
      </c>
      <c r="Q830" s="106">
        <v>9673</v>
      </c>
      <c r="R830" s="98" t="s">
        <v>43</v>
      </c>
      <c r="S830" s="21" t="s">
        <v>1216</v>
      </c>
    </row>
    <row r="831" spans="1:19" s="21" customFormat="1" ht="24.95" customHeight="1">
      <c r="A831" s="128" t="s">
        <v>1846</v>
      </c>
      <c r="B831" s="99" t="s">
        <v>611</v>
      </c>
      <c r="C831" s="107">
        <v>1959</v>
      </c>
      <c r="D831" s="92" t="s">
        <v>21</v>
      </c>
      <c r="E831" s="92" t="s">
        <v>20</v>
      </c>
      <c r="F831" s="111">
        <v>5</v>
      </c>
      <c r="G831" s="111">
        <v>2</v>
      </c>
      <c r="H831" s="114">
        <v>1670.81</v>
      </c>
      <c r="I831" s="114">
        <v>0</v>
      </c>
      <c r="J831" s="114">
        <v>1670.81</v>
      </c>
      <c r="K831" s="106">
        <f>SUM(L831:O831)</f>
        <v>3670150</v>
      </c>
      <c r="L831" s="108">
        <v>0</v>
      </c>
      <c r="M831" s="108">
        <v>0</v>
      </c>
      <c r="N831" s="108">
        <v>0</v>
      </c>
      <c r="O831" s="104">
        <v>3670150</v>
      </c>
      <c r="P831" s="114">
        <f>K831/H831</f>
        <v>2196.6291798588709</v>
      </c>
      <c r="Q831" s="106">
        <v>9673</v>
      </c>
      <c r="R831" s="98" t="s">
        <v>42</v>
      </c>
    </row>
    <row r="832" spans="1:19" s="21" customFormat="1" ht="24.95" customHeight="1">
      <c r="A832" s="128" t="s">
        <v>1847</v>
      </c>
      <c r="B832" s="99" t="s">
        <v>607</v>
      </c>
      <c r="C832" s="107">
        <v>1958</v>
      </c>
      <c r="D832" s="92" t="s">
        <v>21</v>
      </c>
      <c r="E832" s="92" t="s">
        <v>20</v>
      </c>
      <c r="F832" s="111">
        <v>4</v>
      </c>
      <c r="G832" s="111">
        <v>3</v>
      </c>
      <c r="H832" s="114">
        <v>1923.77</v>
      </c>
      <c r="I832" s="114">
        <v>45.9</v>
      </c>
      <c r="J832" s="114">
        <v>1877.87</v>
      </c>
      <c r="K832" s="106">
        <f t="shared" si="100"/>
        <v>700000</v>
      </c>
      <c r="L832" s="108">
        <v>0</v>
      </c>
      <c r="M832" s="108">
        <v>0</v>
      </c>
      <c r="N832" s="108">
        <v>0</v>
      </c>
      <c r="O832" s="104">
        <v>700000</v>
      </c>
      <c r="P832" s="114">
        <f t="shared" si="101"/>
        <v>363.8688616622569</v>
      </c>
      <c r="Q832" s="106">
        <v>9673</v>
      </c>
      <c r="R832" s="103" t="s">
        <v>42</v>
      </c>
    </row>
    <row r="833" spans="1:21" s="21" customFormat="1" ht="24.95" customHeight="1">
      <c r="A833" s="128" t="s">
        <v>1848</v>
      </c>
      <c r="B833" s="99" t="s">
        <v>608</v>
      </c>
      <c r="C833" s="107">
        <v>1959</v>
      </c>
      <c r="D833" s="92" t="s">
        <v>21</v>
      </c>
      <c r="E833" s="92" t="s">
        <v>20</v>
      </c>
      <c r="F833" s="111">
        <v>5</v>
      </c>
      <c r="G833" s="111">
        <v>2</v>
      </c>
      <c r="H833" s="114">
        <v>1802.2</v>
      </c>
      <c r="I833" s="114">
        <v>38</v>
      </c>
      <c r="J833" s="114">
        <v>1764.2</v>
      </c>
      <c r="K833" s="106">
        <f t="shared" si="100"/>
        <v>3668500</v>
      </c>
      <c r="L833" s="108">
        <v>0</v>
      </c>
      <c r="M833" s="108">
        <v>0</v>
      </c>
      <c r="N833" s="108">
        <v>0</v>
      </c>
      <c r="O833" s="104">
        <v>3668500</v>
      </c>
      <c r="P833" s="114">
        <f t="shared" si="101"/>
        <v>2035.5676395516591</v>
      </c>
      <c r="Q833" s="106">
        <v>9673</v>
      </c>
      <c r="R833" s="98" t="s">
        <v>42</v>
      </c>
    </row>
    <row r="834" spans="1:21" s="21" customFormat="1" ht="24.95" customHeight="1">
      <c r="A834" s="128" t="s">
        <v>1849</v>
      </c>
      <c r="B834" s="99" t="s">
        <v>612</v>
      </c>
      <c r="C834" s="107">
        <v>1959</v>
      </c>
      <c r="D834" s="92" t="s">
        <v>21</v>
      </c>
      <c r="E834" s="92" t="s">
        <v>20</v>
      </c>
      <c r="F834" s="111">
        <v>4</v>
      </c>
      <c r="G834" s="111">
        <v>1</v>
      </c>
      <c r="H834" s="114">
        <v>1597.06</v>
      </c>
      <c r="I834" s="114">
        <v>69</v>
      </c>
      <c r="J834" s="114">
        <v>1146.8800000000001</v>
      </c>
      <c r="K834" s="106">
        <f t="shared" si="100"/>
        <v>9881141</v>
      </c>
      <c r="L834" s="108">
        <v>0</v>
      </c>
      <c r="M834" s="108">
        <v>0</v>
      </c>
      <c r="N834" s="108">
        <v>0</v>
      </c>
      <c r="O834" s="104">
        <v>9881141</v>
      </c>
      <c r="P834" s="114">
        <f t="shared" si="101"/>
        <v>6187.0818879691433</v>
      </c>
      <c r="Q834" s="106">
        <v>9673</v>
      </c>
      <c r="R834" s="98" t="s">
        <v>42</v>
      </c>
    </row>
    <row r="835" spans="1:21" s="21" customFormat="1" ht="24.95" customHeight="1">
      <c r="A835" s="128" t="s">
        <v>1850</v>
      </c>
      <c r="B835" s="99" t="s">
        <v>613</v>
      </c>
      <c r="C835" s="107">
        <v>1960</v>
      </c>
      <c r="D835" s="92" t="s">
        <v>21</v>
      </c>
      <c r="E835" s="92" t="s">
        <v>20</v>
      </c>
      <c r="F835" s="111">
        <v>2</v>
      </c>
      <c r="G835" s="111">
        <v>2</v>
      </c>
      <c r="H835" s="114">
        <v>565.4</v>
      </c>
      <c r="I835" s="114">
        <v>99.6</v>
      </c>
      <c r="J835" s="114">
        <v>465.8</v>
      </c>
      <c r="K835" s="106">
        <f t="shared" si="100"/>
        <v>2476790</v>
      </c>
      <c r="L835" s="108">
        <v>0</v>
      </c>
      <c r="M835" s="108">
        <v>0</v>
      </c>
      <c r="N835" s="108">
        <v>0</v>
      </c>
      <c r="O835" s="104">
        <v>2476790</v>
      </c>
      <c r="P835" s="114">
        <f t="shared" si="101"/>
        <v>4380.5978068623981</v>
      </c>
      <c r="Q835" s="106">
        <v>9673</v>
      </c>
      <c r="R835" s="98" t="s">
        <v>43</v>
      </c>
    </row>
    <row r="836" spans="1:21" s="21" customFormat="1" ht="24.95" customHeight="1">
      <c r="A836" s="128" t="s">
        <v>1851</v>
      </c>
      <c r="B836" s="99" t="s">
        <v>614</v>
      </c>
      <c r="C836" s="107">
        <v>1958</v>
      </c>
      <c r="D836" s="92" t="s">
        <v>21</v>
      </c>
      <c r="E836" s="92" t="s">
        <v>20</v>
      </c>
      <c r="F836" s="111">
        <v>2</v>
      </c>
      <c r="G836" s="111">
        <v>1</v>
      </c>
      <c r="H836" s="114">
        <v>267.39999999999998</v>
      </c>
      <c r="I836" s="114">
        <v>81.900000000000006</v>
      </c>
      <c r="J836" s="114">
        <v>185.5</v>
      </c>
      <c r="K836" s="106">
        <f t="shared" si="100"/>
        <v>1496000</v>
      </c>
      <c r="L836" s="108">
        <v>0</v>
      </c>
      <c r="M836" s="108">
        <v>0</v>
      </c>
      <c r="N836" s="108">
        <v>0</v>
      </c>
      <c r="O836" s="104">
        <v>1496000</v>
      </c>
      <c r="P836" s="114">
        <f t="shared" si="101"/>
        <v>5594.6148092744952</v>
      </c>
      <c r="Q836" s="106">
        <v>9673</v>
      </c>
      <c r="R836" s="103" t="s">
        <v>42</v>
      </c>
    </row>
    <row r="837" spans="1:21" s="25" customFormat="1" ht="24.95" customHeight="1">
      <c r="A837" s="128" t="s">
        <v>1852</v>
      </c>
      <c r="B837" s="99" t="s">
        <v>615</v>
      </c>
      <c r="C837" s="107">
        <v>1958</v>
      </c>
      <c r="D837" s="92" t="s">
        <v>21</v>
      </c>
      <c r="E837" s="92" t="s">
        <v>20</v>
      </c>
      <c r="F837" s="111">
        <v>2</v>
      </c>
      <c r="G837" s="111">
        <v>1</v>
      </c>
      <c r="H837" s="114">
        <v>262</v>
      </c>
      <c r="I837" s="114">
        <v>77.900000000000006</v>
      </c>
      <c r="J837" s="114">
        <v>184.1</v>
      </c>
      <c r="K837" s="106">
        <f t="shared" si="100"/>
        <v>1496000</v>
      </c>
      <c r="L837" s="108">
        <v>0</v>
      </c>
      <c r="M837" s="108">
        <v>0</v>
      </c>
      <c r="N837" s="108">
        <v>0</v>
      </c>
      <c r="O837" s="104">
        <v>1496000</v>
      </c>
      <c r="P837" s="114">
        <f t="shared" si="101"/>
        <v>5709.9236641221378</v>
      </c>
      <c r="Q837" s="106">
        <v>9673</v>
      </c>
      <c r="R837" s="103" t="s">
        <v>42</v>
      </c>
    </row>
    <row r="838" spans="1:21" s="26" customFormat="1" ht="24.95" customHeight="1">
      <c r="A838" s="128" t="s">
        <v>1853</v>
      </c>
      <c r="B838" s="99" t="s">
        <v>616</v>
      </c>
      <c r="C838" s="107">
        <v>1961</v>
      </c>
      <c r="D838" s="92" t="s">
        <v>21</v>
      </c>
      <c r="E838" s="92" t="s">
        <v>20</v>
      </c>
      <c r="F838" s="111">
        <v>2</v>
      </c>
      <c r="G838" s="111">
        <v>1</v>
      </c>
      <c r="H838" s="114">
        <v>284.5</v>
      </c>
      <c r="I838" s="114">
        <v>0</v>
      </c>
      <c r="J838" s="114">
        <v>284.5</v>
      </c>
      <c r="K838" s="106">
        <f t="shared" si="100"/>
        <v>2095500</v>
      </c>
      <c r="L838" s="108">
        <v>0</v>
      </c>
      <c r="M838" s="108">
        <v>0</v>
      </c>
      <c r="N838" s="108">
        <v>0</v>
      </c>
      <c r="O838" s="104">
        <v>2095500</v>
      </c>
      <c r="P838" s="114">
        <f t="shared" si="101"/>
        <v>7365.5536028119504</v>
      </c>
      <c r="Q838" s="106">
        <v>9673</v>
      </c>
      <c r="R838" s="103" t="s">
        <v>43</v>
      </c>
      <c r="S838" s="25"/>
      <c r="T838" s="25"/>
      <c r="U838" s="25"/>
    </row>
    <row r="839" spans="1:21" s="26" customFormat="1" ht="24.95" customHeight="1">
      <c r="A839" s="128" t="s">
        <v>1854</v>
      </c>
      <c r="B839" s="99" t="s">
        <v>617</v>
      </c>
      <c r="C839" s="107">
        <v>1959</v>
      </c>
      <c r="D839" s="92" t="s">
        <v>21</v>
      </c>
      <c r="E839" s="92" t="s">
        <v>20</v>
      </c>
      <c r="F839" s="111">
        <v>2</v>
      </c>
      <c r="G839" s="111">
        <v>1</v>
      </c>
      <c r="H839" s="114">
        <v>287.89999999999998</v>
      </c>
      <c r="I839" s="114">
        <v>0</v>
      </c>
      <c r="J839" s="114">
        <v>287.89999999999998</v>
      </c>
      <c r="K839" s="106">
        <f t="shared" si="100"/>
        <v>1485000</v>
      </c>
      <c r="L839" s="108">
        <v>0</v>
      </c>
      <c r="M839" s="108">
        <v>0</v>
      </c>
      <c r="N839" s="108">
        <v>0</v>
      </c>
      <c r="O839" s="104">
        <v>1485000</v>
      </c>
      <c r="P839" s="114">
        <f t="shared" si="101"/>
        <v>5158.0409864536305</v>
      </c>
      <c r="Q839" s="106">
        <v>9673</v>
      </c>
      <c r="R839" s="98" t="s">
        <v>42</v>
      </c>
      <c r="S839" s="25"/>
      <c r="T839" s="25"/>
      <c r="U839" s="25"/>
    </row>
    <row r="840" spans="1:21" s="26" customFormat="1" ht="24.95" customHeight="1">
      <c r="A840" s="128" t="s">
        <v>1855</v>
      </c>
      <c r="B840" s="99" t="s">
        <v>620</v>
      </c>
      <c r="C840" s="107">
        <v>1959</v>
      </c>
      <c r="D840" s="92" t="s">
        <v>21</v>
      </c>
      <c r="E840" s="92" t="s">
        <v>20</v>
      </c>
      <c r="F840" s="111">
        <v>2</v>
      </c>
      <c r="G840" s="111">
        <v>1</v>
      </c>
      <c r="H840" s="114">
        <v>286.60000000000002</v>
      </c>
      <c r="I840" s="114">
        <v>0</v>
      </c>
      <c r="J840" s="114">
        <v>286.60000000000002</v>
      </c>
      <c r="K840" s="106">
        <f t="shared" ref="K840:K844" si="102">SUM(L840:O840)</f>
        <v>1479500</v>
      </c>
      <c r="L840" s="108">
        <v>0</v>
      </c>
      <c r="M840" s="108">
        <v>0</v>
      </c>
      <c r="N840" s="108">
        <v>0</v>
      </c>
      <c r="O840" s="104">
        <v>1479500</v>
      </c>
      <c r="P840" s="114">
        <f>K840/H840</f>
        <v>5162.2470341939979</v>
      </c>
      <c r="Q840" s="106">
        <v>9673</v>
      </c>
      <c r="R840" s="98" t="s">
        <v>42</v>
      </c>
      <c r="S840" s="25"/>
      <c r="T840" s="25"/>
      <c r="U840" s="25"/>
    </row>
    <row r="841" spans="1:21" s="26" customFormat="1" ht="24.95" customHeight="1">
      <c r="A841" s="147" t="s">
        <v>1856</v>
      </c>
      <c r="B841" s="145" t="s">
        <v>621</v>
      </c>
      <c r="C841" s="143">
        <v>1959</v>
      </c>
      <c r="D841" s="149" t="s">
        <v>21</v>
      </c>
      <c r="E841" s="149" t="s">
        <v>20</v>
      </c>
      <c r="F841" s="141">
        <v>2</v>
      </c>
      <c r="G841" s="141">
        <v>1</v>
      </c>
      <c r="H841" s="155">
        <v>337.32</v>
      </c>
      <c r="I841" s="155">
        <v>0</v>
      </c>
      <c r="J841" s="155">
        <v>280.10000000000002</v>
      </c>
      <c r="K841" s="106">
        <f>SUM(L841:O841)</f>
        <v>300000</v>
      </c>
      <c r="L841" s="108">
        <v>0</v>
      </c>
      <c r="M841" s="108">
        <v>0</v>
      </c>
      <c r="N841" s="108">
        <v>0</v>
      </c>
      <c r="O841" s="104">
        <v>300000</v>
      </c>
      <c r="P841" s="114">
        <f>K841/H841</f>
        <v>889.36321593738887</v>
      </c>
      <c r="Q841" s="106">
        <v>9673</v>
      </c>
      <c r="R841" s="98" t="s">
        <v>42</v>
      </c>
      <c r="S841" s="25"/>
      <c r="T841" s="25"/>
      <c r="U841" s="25"/>
    </row>
    <row r="842" spans="1:21" s="26" customFormat="1" ht="24.95" customHeight="1">
      <c r="A842" s="148"/>
      <c r="B842" s="146"/>
      <c r="C842" s="144"/>
      <c r="D842" s="150"/>
      <c r="E842" s="150"/>
      <c r="F842" s="142"/>
      <c r="G842" s="142"/>
      <c r="H842" s="156"/>
      <c r="I842" s="156"/>
      <c r="J842" s="156"/>
      <c r="K842" s="106">
        <f t="shared" si="102"/>
        <v>892702</v>
      </c>
      <c r="L842" s="108">
        <v>0</v>
      </c>
      <c r="M842" s="108">
        <v>0</v>
      </c>
      <c r="N842" s="108">
        <v>0</v>
      </c>
      <c r="O842" s="104">
        <v>892702</v>
      </c>
      <c r="P842" s="114">
        <f>K842/H841</f>
        <v>2646.4544053124632</v>
      </c>
      <c r="Q842" s="106">
        <v>9673</v>
      </c>
      <c r="R842" s="103" t="s">
        <v>43</v>
      </c>
      <c r="S842" s="25"/>
      <c r="T842" s="25"/>
      <c r="U842" s="25"/>
    </row>
    <row r="843" spans="1:21" s="25" customFormat="1" ht="24.95" customHeight="1">
      <c r="A843" s="128" t="s">
        <v>1857</v>
      </c>
      <c r="B843" s="99" t="s">
        <v>622</v>
      </c>
      <c r="C843" s="107">
        <v>1959</v>
      </c>
      <c r="D843" s="92" t="s">
        <v>21</v>
      </c>
      <c r="E843" s="92" t="s">
        <v>20</v>
      </c>
      <c r="F843" s="111">
        <v>2</v>
      </c>
      <c r="G843" s="111">
        <v>1</v>
      </c>
      <c r="H843" s="114">
        <v>289</v>
      </c>
      <c r="I843" s="114">
        <v>0</v>
      </c>
      <c r="J843" s="114">
        <v>289</v>
      </c>
      <c r="K843" s="106">
        <f t="shared" si="102"/>
        <v>1584000</v>
      </c>
      <c r="L843" s="108">
        <v>0</v>
      </c>
      <c r="M843" s="108">
        <v>0</v>
      </c>
      <c r="N843" s="108">
        <v>0</v>
      </c>
      <c r="O843" s="104">
        <v>1584000</v>
      </c>
      <c r="P843" s="114">
        <f>K843/H843</f>
        <v>5480.9688581314877</v>
      </c>
      <c r="Q843" s="106">
        <v>9673</v>
      </c>
      <c r="R843" s="98" t="s">
        <v>42</v>
      </c>
    </row>
    <row r="844" spans="1:21" s="25" customFormat="1" ht="24.95" customHeight="1">
      <c r="A844" s="128" t="s">
        <v>1858</v>
      </c>
      <c r="B844" s="99" t="s">
        <v>623</v>
      </c>
      <c r="C844" s="107">
        <v>1959</v>
      </c>
      <c r="D844" s="92" t="s">
        <v>21</v>
      </c>
      <c r="E844" s="92" t="s">
        <v>20</v>
      </c>
      <c r="F844" s="111">
        <v>2</v>
      </c>
      <c r="G844" s="111">
        <v>1</v>
      </c>
      <c r="H844" s="114">
        <v>277.3</v>
      </c>
      <c r="I844" s="114">
        <v>0</v>
      </c>
      <c r="J844" s="114">
        <v>277.3</v>
      </c>
      <c r="K844" s="106">
        <f t="shared" si="102"/>
        <v>1507000</v>
      </c>
      <c r="L844" s="108">
        <v>0</v>
      </c>
      <c r="M844" s="108">
        <v>0</v>
      </c>
      <c r="N844" s="108">
        <v>0</v>
      </c>
      <c r="O844" s="104">
        <v>1507000</v>
      </c>
      <c r="P844" s="114">
        <f>K844/H844</f>
        <v>5434.547421565092</v>
      </c>
      <c r="Q844" s="106">
        <v>9673</v>
      </c>
      <c r="R844" s="98" t="s">
        <v>42</v>
      </c>
    </row>
    <row r="845" spans="1:21" s="26" customFormat="1" ht="24.95" customHeight="1">
      <c r="A845" s="128" t="s">
        <v>1859</v>
      </c>
      <c r="B845" s="99" t="s">
        <v>618</v>
      </c>
      <c r="C845" s="107">
        <v>1960</v>
      </c>
      <c r="D845" s="92" t="s">
        <v>21</v>
      </c>
      <c r="E845" s="92" t="s">
        <v>20</v>
      </c>
      <c r="F845" s="111">
        <v>2</v>
      </c>
      <c r="G845" s="111">
        <v>1</v>
      </c>
      <c r="H845" s="114">
        <v>279.68</v>
      </c>
      <c r="I845" s="114">
        <v>0</v>
      </c>
      <c r="J845" s="114">
        <v>279.68</v>
      </c>
      <c r="K845" s="106">
        <f t="shared" si="100"/>
        <v>1419000</v>
      </c>
      <c r="L845" s="108">
        <v>0</v>
      </c>
      <c r="M845" s="108">
        <v>0</v>
      </c>
      <c r="N845" s="108">
        <v>0</v>
      </c>
      <c r="O845" s="104">
        <v>1419000</v>
      </c>
      <c r="P845" s="114">
        <f t="shared" si="101"/>
        <v>5073.6556064073229</v>
      </c>
      <c r="Q845" s="106">
        <v>9673</v>
      </c>
      <c r="R845" s="98" t="s">
        <v>43</v>
      </c>
      <c r="S845" s="25"/>
      <c r="T845" s="25"/>
      <c r="U845" s="25"/>
    </row>
    <row r="846" spans="1:21" s="26" customFormat="1" ht="24.95" customHeight="1">
      <c r="A846" s="128" t="s">
        <v>1860</v>
      </c>
      <c r="B846" s="99" t="s">
        <v>619</v>
      </c>
      <c r="C846" s="107">
        <v>1959</v>
      </c>
      <c r="D846" s="92" t="s">
        <v>21</v>
      </c>
      <c r="E846" s="92" t="s">
        <v>20</v>
      </c>
      <c r="F846" s="111">
        <v>2</v>
      </c>
      <c r="G846" s="111">
        <v>1</v>
      </c>
      <c r="H846" s="114">
        <v>282.3</v>
      </c>
      <c r="I846" s="114">
        <v>85.8</v>
      </c>
      <c r="J846" s="114">
        <v>196.5</v>
      </c>
      <c r="K846" s="106">
        <f t="shared" si="100"/>
        <v>2845955</v>
      </c>
      <c r="L846" s="108">
        <v>0</v>
      </c>
      <c r="M846" s="108">
        <v>0</v>
      </c>
      <c r="N846" s="108">
        <v>0</v>
      </c>
      <c r="O846" s="104">
        <v>2845955</v>
      </c>
      <c r="P846" s="114">
        <f t="shared" si="101"/>
        <v>10081.314204746723</v>
      </c>
      <c r="Q846" s="106">
        <v>9673</v>
      </c>
      <c r="R846" s="98" t="s">
        <v>43</v>
      </c>
      <c r="S846" s="25"/>
      <c r="T846" s="25"/>
      <c r="U846" s="25"/>
    </row>
    <row r="847" spans="1:21" s="25" customFormat="1" ht="24.95" customHeight="1">
      <c r="A847" s="128" t="s">
        <v>1861</v>
      </c>
      <c r="B847" s="109" t="s">
        <v>624</v>
      </c>
      <c r="C847" s="107">
        <v>1961</v>
      </c>
      <c r="D847" s="92" t="s">
        <v>21</v>
      </c>
      <c r="E847" s="92" t="s">
        <v>23</v>
      </c>
      <c r="F847" s="111">
        <v>4</v>
      </c>
      <c r="G847" s="111">
        <v>3</v>
      </c>
      <c r="H847" s="114">
        <v>1984.59</v>
      </c>
      <c r="I847" s="114">
        <v>85.5</v>
      </c>
      <c r="J847" s="114">
        <v>1899.09</v>
      </c>
      <c r="K847" s="106">
        <f t="shared" si="100"/>
        <v>5170000</v>
      </c>
      <c r="L847" s="108">
        <v>0</v>
      </c>
      <c r="M847" s="108">
        <v>0</v>
      </c>
      <c r="N847" s="108">
        <v>0</v>
      </c>
      <c r="O847" s="104">
        <v>5170000</v>
      </c>
      <c r="P847" s="114">
        <f t="shared" si="101"/>
        <v>2605.0720803793229</v>
      </c>
      <c r="Q847" s="106">
        <v>9673</v>
      </c>
      <c r="R847" s="103" t="s">
        <v>43</v>
      </c>
    </row>
    <row r="848" spans="1:21" s="26" customFormat="1" ht="24.95" customHeight="1">
      <c r="A848" s="128" t="s">
        <v>1862</v>
      </c>
      <c r="B848" s="109" t="s">
        <v>625</v>
      </c>
      <c r="C848" s="107">
        <v>1961</v>
      </c>
      <c r="D848" s="92" t="s">
        <v>21</v>
      </c>
      <c r="E848" s="92" t="s">
        <v>23</v>
      </c>
      <c r="F848" s="111">
        <v>4</v>
      </c>
      <c r="G848" s="111">
        <v>3</v>
      </c>
      <c r="H848" s="114">
        <v>2062.48</v>
      </c>
      <c r="I848" s="114">
        <v>0</v>
      </c>
      <c r="J848" s="114">
        <v>2062.4299999999998</v>
      </c>
      <c r="K848" s="106">
        <f t="shared" si="100"/>
        <v>5131500</v>
      </c>
      <c r="L848" s="108">
        <v>0</v>
      </c>
      <c r="M848" s="108">
        <v>0</v>
      </c>
      <c r="N848" s="108">
        <v>0</v>
      </c>
      <c r="O848" s="104">
        <v>5131500</v>
      </c>
      <c r="P848" s="114">
        <f t="shared" si="101"/>
        <v>2488.0241262945578</v>
      </c>
      <c r="Q848" s="106">
        <v>9673</v>
      </c>
      <c r="R848" s="103" t="s">
        <v>43</v>
      </c>
      <c r="S848" s="25"/>
      <c r="T848" s="25"/>
      <c r="U848" s="25"/>
    </row>
    <row r="849" spans="1:21" s="25" customFormat="1" ht="24.95" customHeight="1">
      <c r="A849" s="128" t="s">
        <v>1863</v>
      </c>
      <c r="B849" s="99" t="s">
        <v>626</v>
      </c>
      <c r="C849" s="107">
        <v>1959</v>
      </c>
      <c r="D849" s="92" t="s">
        <v>21</v>
      </c>
      <c r="E849" s="92" t="s">
        <v>20</v>
      </c>
      <c r="F849" s="111">
        <v>2</v>
      </c>
      <c r="G849" s="111">
        <v>2</v>
      </c>
      <c r="H849" s="114">
        <v>403.4</v>
      </c>
      <c r="I849" s="114">
        <v>0</v>
      </c>
      <c r="J849" s="114">
        <v>403.4</v>
      </c>
      <c r="K849" s="106">
        <f t="shared" si="100"/>
        <v>1562000</v>
      </c>
      <c r="L849" s="108">
        <v>0</v>
      </c>
      <c r="M849" s="108">
        <v>0</v>
      </c>
      <c r="N849" s="108">
        <v>0</v>
      </c>
      <c r="O849" s="104">
        <v>1562000</v>
      </c>
      <c r="P849" s="114">
        <f t="shared" si="101"/>
        <v>3872.0872583044129</v>
      </c>
      <c r="Q849" s="106">
        <v>9673</v>
      </c>
      <c r="R849" s="98" t="s">
        <v>42</v>
      </c>
    </row>
    <row r="850" spans="1:21" s="25" customFormat="1" ht="24.95" customHeight="1">
      <c r="A850" s="128" t="s">
        <v>1864</v>
      </c>
      <c r="B850" s="99" t="s">
        <v>627</v>
      </c>
      <c r="C850" s="107">
        <v>1959</v>
      </c>
      <c r="D850" s="92" t="s">
        <v>21</v>
      </c>
      <c r="E850" s="92" t="s">
        <v>20</v>
      </c>
      <c r="F850" s="111">
        <v>2</v>
      </c>
      <c r="G850" s="111">
        <v>1</v>
      </c>
      <c r="H850" s="114">
        <v>573.6</v>
      </c>
      <c r="I850" s="114">
        <v>0</v>
      </c>
      <c r="J850" s="114">
        <v>573.6</v>
      </c>
      <c r="K850" s="106">
        <f t="shared" si="100"/>
        <v>3351150</v>
      </c>
      <c r="L850" s="108">
        <v>0</v>
      </c>
      <c r="M850" s="108">
        <v>0</v>
      </c>
      <c r="N850" s="108">
        <v>0</v>
      </c>
      <c r="O850" s="104">
        <v>3351150</v>
      </c>
      <c r="P850" s="114">
        <f t="shared" si="101"/>
        <v>5842.3117154811716</v>
      </c>
      <c r="Q850" s="106">
        <v>9673</v>
      </c>
      <c r="R850" s="98" t="s">
        <v>42</v>
      </c>
    </row>
    <row r="851" spans="1:21" ht="24.95" customHeight="1">
      <c r="A851" s="128" t="s">
        <v>1865</v>
      </c>
      <c r="B851" s="102" t="s">
        <v>1060</v>
      </c>
      <c r="C851" s="93">
        <v>1946</v>
      </c>
      <c r="D851" s="93" t="s">
        <v>21</v>
      </c>
      <c r="E851" s="93" t="s">
        <v>20</v>
      </c>
      <c r="F851" s="101">
        <v>2</v>
      </c>
      <c r="G851" s="101">
        <v>1</v>
      </c>
      <c r="H851" s="110">
        <v>546.1</v>
      </c>
      <c r="I851" s="110">
        <v>304.39999999999998</v>
      </c>
      <c r="J851" s="110">
        <v>187.4</v>
      </c>
      <c r="K851" s="114">
        <f>SUM(L851:O851)</f>
        <v>2150913.14</v>
      </c>
      <c r="L851" s="114">
        <v>0</v>
      </c>
      <c r="M851" s="114">
        <v>0</v>
      </c>
      <c r="N851" s="114">
        <v>0</v>
      </c>
      <c r="O851" s="104">
        <v>2150913.14</v>
      </c>
      <c r="P851" s="114">
        <f>K851/H851</f>
        <v>3938.6799853506686</v>
      </c>
      <c r="Q851" s="114">
        <v>9673</v>
      </c>
      <c r="R851" s="98" t="s">
        <v>42</v>
      </c>
    </row>
    <row r="852" spans="1:21" s="26" customFormat="1" ht="24.95" customHeight="1">
      <c r="A852" s="128" t="s">
        <v>1866</v>
      </c>
      <c r="B852" s="99" t="s">
        <v>628</v>
      </c>
      <c r="C852" s="107">
        <v>1959</v>
      </c>
      <c r="D852" s="92" t="s">
        <v>21</v>
      </c>
      <c r="E852" s="92" t="s">
        <v>20</v>
      </c>
      <c r="F852" s="111">
        <v>2</v>
      </c>
      <c r="G852" s="111">
        <v>2</v>
      </c>
      <c r="H852" s="114">
        <v>274.39999999999998</v>
      </c>
      <c r="I852" s="114">
        <v>0</v>
      </c>
      <c r="J852" s="114">
        <v>274.39999999999998</v>
      </c>
      <c r="K852" s="106">
        <f t="shared" si="100"/>
        <v>1705000</v>
      </c>
      <c r="L852" s="108">
        <v>0</v>
      </c>
      <c r="M852" s="108">
        <v>0</v>
      </c>
      <c r="N852" s="108">
        <v>0</v>
      </c>
      <c r="O852" s="104">
        <v>1705000</v>
      </c>
      <c r="P852" s="114">
        <f t="shared" si="101"/>
        <v>6213.5568513119542</v>
      </c>
      <c r="Q852" s="106">
        <v>9673</v>
      </c>
      <c r="R852" s="98" t="s">
        <v>42</v>
      </c>
      <c r="S852" s="25"/>
      <c r="T852" s="25"/>
      <c r="U852" s="25"/>
    </row>
    <row r="853" spans="1:21" s="26" customFormat="1" ht="24.95" customHeight="1">
      <c r="A853" s="128" t="s">
        <v>1867</v>
      </c>
      <c r="B853" s="99" t="s">
        <v>629</v>
      </c>
      <c r="C853" s="107">
        <v>1961</v>
      </c>
      <c r="D853" s="92" t="s">
        <v>21</v>
      </c>
      <c r="E853" s="92" t="s">
        <v>20</v>
      </c>
      <c r="F853" s="111">
        <v>2</v>
      </c>
      <c r="G853" s="111">
        <v>2</v>
      </c>
      <c r="H853" s="114">
        <v>646.12</v>
      </c>
      <c r="I853" s="114">
        <v>0</v>
      </c>
      <c r="J853" s="114">
        <v>646.12</v>
      </c>
      <c r="K853" s="106">
        <f t="shared" si="100"/>
        <v>3465000</v>
      </c>
      <c r="L853" s="108">
        <v>0</v>
      </c>
      <c r="M853" s="108">
        <v>0</v>
      </c>
      <c r="N853" s="108">
        <v>0</v>
      </c>
      <c r="O853" s="104">
        <v>3465000</v>
      </c>
      <c r="P853" s="114">
        <f t="shared" si="101"/>
        <v>5362.7809075713485</v>
      </c>
      <c r="Q853" s="106">
        <v>9673</v>
      </c>
      <c r="R853" s="103" t="s">
        <v>43</v>
      </c>
      <c r="S853" s="25"/>
      <c r="T853" s="25"/>
      <c r="U853" s="25"/>
    </row>
    <row r="854" spans="1:21" s="26" customFormat="1" ht="24.95" customHeight="1">
      <c r="A854" s="128" t="s">
        <v>1868</v>
      </c>
      <c r="B854" s="99" t="s">
        <v>630</v>
      </c>
      <c r="C854" s="107">
        <v>1958</v>
      </c>
      <c r="D854" s="92" t="s">
        <v>21</v>
      </c>
      <c r="E854" s="92" t="s">
        <v>20</v>
      </c>
      <c r="F854" s="111">
        <v>2</v>
      </c>
      <c r="G854" s="111">
        <v>1</v>
      </c>
      <c r="H854" s="114">
        <v>304.39999999999998</v>
      </c>
      <c r="I854" s="114">
        <v>0</v>
      </c>
      <c r="J854" s="114">
        <v>304.39999999999998</v>
      </c>
      <c r="K854" s="106">
        <f t="shared" si="100"/>
        <v>1699500</v>
      </c>
      <c r="L854" s="108">
        <v>0</v>
      </c>
      <c r="M854" s="108">
        <v>0</v>
      </c>
      <c r="N854" s="108">
        <v>0</v>
      </c>
      <c r="O854" s="104">
        <v>1699500</v>
      </c>
      <c r="P854" s="114">
        <f t="shared" si="101"/>
        <v>5583.1143232588702</v>
      </c>
      <c r="Q854" s="106">
        <v>9673</v>
      </c>
      <c r="R854" s="103" t="s">
        <v>42</v>
      </c>
      <c r="S854" s="25"/>
      <c r="T854" s="25"/>
      <c r="U854" s="25"/>
    </row>
    <row r="855" spans="1:21" s="26" customFormat="1" ht="24.95" customHeight="1">
      <c r="A855" s="128" t="s">
        <v>1869</v>
      </c>
      <c r="B855" s="99" t="s">
        <v>631</v>
      </c>
      <c r="C855" s="107">
        <v>1953</v>
      </c>
      <c r="D855" s="107" t="s">
        <v>21</v>
      </c>
      <c r="E855" s="107" t="s">
        <v>20</v>
      </c>
      <c r="F855" s="111">
        <v>2</v>
      </c>
      <c r="G855" s="111">
        <v>2</v>
      </c>
      <c r="H855" s="120">
        <v>859.5</v>
      </c>
      <c r="I855" s="120">
        <v>857.1</v>
      </c>
      <c r="J855" s="120">
        <v>655.83</v>
      </c>
      <c r="K855" s="106">
        <f t="shared" si="100"/>
        <v>338823.03</v>
      </c>
      <c r="L855" s="108">
        <v>0</v>
      </c>
      <c r="M855" s="108">
        <v>0</v>
      </c>
      <c r="N855" s="108">
        <v>0</v>
      </c>
      <c r="O855" s="104">
        <v>338823.03</v>
      </c>
      <c r="P855" s="114">
        <f t="shared" si="101"/>
        <v>394.20945898778365</v>
      </c>
      <c r="Q855" s="106">
        <v>9673</v>
      </c>
      <c r="R855" s="98" t="s">
        <v>41</v>
      </c>
      <c r="S855" s="25"/>
      <c r="T855" s="25"/>
      <c r="U855" s="25"/>
    </row>
    <row r="856" spans="1:21" s="26" customFormat="1" ht="24.95" customHeight="1">
      <c r="A856" s="128" t="s">
        <v>1870</v>
      </c>
      <c r="B856" s="99" t="s">
        <v>632</v>
      </c>
      <c r="C856" s="107">
        <v>1959</v>
      </c>
      <c r="D856" s="92" t="s">
        <v>21</v>
      </c>
      <c r="E856" s="92" t="s">
        <v>20</v>
      </c>
      <c r="F856" s="111">
        <v>2</v>
      </c>
      <c r="G856" s="111">
        <v>1</v>
      </c>
      <c r="H856" s="120">
        <v>269.08999999999997</v>
      </c>
      <c r="I856" s="120">
        <v>82.86</v>
      </c>
      <c r="J856" s="120">
        <v>186.23</v>
      </c>
      <c r="K856" s="106">
        <f t="shared" si="100"/>
        <v>1628000</v>
      </c>
      <c r="L856" s="108">
        <v>0</v>
      </c>
      <c r="M856" s="108">
        <v>0</v>
      </c>
      <c r="N856" s="108">
        <v>0</v>
      </c>
      <c r="O856" s="104">
        <v>1628000</v>
      </c>
      <c r="P856" s="114">
        <f t="shared" si="101"/>
        <v>6050.0204392582409</v>
      </c>
      <c r="Q856" s="106">
        <v>9673</v>
      </c>
      <c r="R856" s="98" t="s">
        <v>42</v>
      </c>
      <c r="S856" s="25"/>
      <c r="T856" s="25"/>
      <c r="U856" s="25"/>
    </row>
    <row r="857" spans="1:21" s="26" customFormat="1" ht="24.95" customHeight="1">
      <c r="A857" s="128" t="s">
        <v>1871</v>
      </c>
      <c r="B857" s="99" t="s">
        <v>633</v>
      </c>
      <c r="C857" s="107">
        <v>1961</v>
      </c>
      <c r="D857" s="92" t="s">
        <v>21</v>
      </c>
      <c r="E857" s="92" t="s">
        <v>20</v>
      </c>
      <c r="F857" s="111">
        <v>2</v>
      </c>
      <c r="G857" s="111">
        <v>1</v>
      </c>
      <c r="H857" s="114">
        <v>276.52999999999997</v>
      </c>
      <c r="I857" s="114">
        <v>83.94</v>
      </c>
      <c r="J857" s="114">
        <v>192.59</v>
      </c>
      <c r="K857" s="106">
        <f t="shared" si="100"/>
        <v>1661000</v>
      </c>
      <c r="L857" s="108">
        <v>0</v>
      </c>
      <c r="M857" s="108">
        <v>0</v>
      </c>
      <c r="N857" s="108">
        <v>0</v>
      </c>
      <c r="O857" s="104">
        <v>1661000</v>
      </c>
      <c r="P857" s="114">
        <f t="shared" si="101"/>
        <v>6006.5815643872284</v>
      </c>
      <c r="Q857" s="106">
        <v>9673</v>
      </c>
      <c r="R857" s="103" t="s">
        <v>43</v>
      </c>
      <c r="S857" s="25"/>
      <c r="T857" s="25"/>
      <c r="U857" s="25"/>
    </row>
    <row r="858" spans="1:21" s="26" customFormat="1" ht="24.95" customHeight="1">
      <c r="A858" s="128" t="s">
        <v>1872</v>
      </c>
      <c r="B858" s="99" t="s">
        <v>634</v>
      </c>
      <c r="C858" s="107">
        <v>1954</v>
      </c>
      <c r="D858" s="92" t="s">
        <v>21</v>
      </c>
      <c r="E858" s="92" t="s">
        <v>20</v>
      </c>
      <c r="F858" s="111">
        <v>2</v>
      </c>
      <c r="G858" s="111">
        <v>1</v>
      </c>
      <c r="H858" s="114">
        <v>289.7</v>
      </c>
      <c r="I858" s="114">
        <v>90.4</v>
      </c>
      <c r="J858" s="114">
        <v>199.3</v>
      </c>
      <c r="K858" s="106">
        <f t="shared" si="100"/>
        <v>1100401.56</v>
      </c>
      <c r="L858" s="108">
        <v>0</v>
      </c>
      <c r="M858" s="108">
        <v>0</v>
      </c>
      <c r="N858" s="108">
        <v>0</v>
      </c>
      <c r="O858" s="104">
        <v>1100401.56</v>
      </c>
      <c r="P858" s="114">
        <f t="shared" si="101"/>
        <v>3798.4175353814294</v>
      </c>
      <c r="Q858" s="106">
        <v>9673</v>
      </c>
      <c r="R858" s="98" t="s">
        <v>41</v>
      </c>
      <c r="S858" s="25"/>
      <c r="T858" s="25"/>
      <c r="U858" s="25"/>
    </row>
    <row r="859" spans="1:21" s="27" customFormat="1" ht="24.95" customHeight="1">
      <c r="A859" s="128" t="s">
        <v>1873</v>
      </c>
      <c r="B859" s="99" t="s">
        <v>635</v>
      </c>
      <c r="C859" s="107">
        <v>1960</v>
      </c>
      <c r="D859" s="92" t="s">
        <v>21</v>
      </c>
      <c r="E859" s="92" t="s">
        <v>20</v>
      </c>
      <c r="F859" s="111">
        <v>2</v>
      </c>
      <c r="G859" s="111">
        <v>1</v>
      </c>
      <c r="H859" s="114">
        <v>288.5</v>
      </c>
      <c r="I859" s="114">
        <v>92</v>
      </c>
      <c r="J859" s="114">
        <v>196.5</v>
      </c>
      <c r="K859" s="106">
        <f t="shared" si="100"/>
        <v>1255650</v>
      </c>
      <c r="L859" s="108">
        <v>0</v>
      </c>
      <c r="M859" s="108">
        <v>0</v>
      </c>
      <c r="N859" s="108">
        <v>0</v>
      </c>
      <c r="O859" s="104">
        <v>1255650</v>
      </c>
      <c r="P859" s="114">
        <f t="shared" si="101"/>
        <v>4352.3396880415949</v>
      </c>
      <c r="Q859" s="106">
        <v>9673</v>
      </c>
      <c r="R859" s="98" t="s">
        <v>43</v>
      </c>
    </row>
    <row r="860" spans="1:21" s="25" customFormat="1" ht="24.95" customHeight="1">
      <c r="A860" s="128" t="s">
        <v>1874</v>
      </c>
      <c r="B860" s="99" t="s">
        <v>636</v>
      </c>
      <c r="C860" s="107">
        <v>1961</v>
      </c>
      <c r="D860" s="92" t="s">
        <v>21</v>
      </c>
      <c r="E860" s="92" t="s">
        <v>20</v>
      </c>
      <c r="F860" s="111">
        <v>2</v>
      </c>
      <c r="G860" s="111">
        <v>1</v>
      </c>
      <c r="H860" s="114">
        <v>293</v>
      </c>
      <c r="I860" s="114">
        <v>0</v>
      </c>
      <c r="J860" s="114">
        <v>293</v>
      </c>
      <c r="K860" s="106">
        <f t="shared" si="100"/>
        <v>1259500</v>
      </c>
      <c r="L860" s="108">
        <v>0</v>
      </c>
      <c r="M860" s="108">
        <v>0</v>
      </c>
      <c r="N860" s="108">
        <v>0</v>
      </c>
      <c r="O860" s="104">
        <v>1259500</v>
      </c>
      <c r="P860" s="114">
        <f t="shared" si="101"/>
        <v>4298.6348122866893</v>
      </c>
      <c r="Q860" s="106">
        <v>9673</v>
      </c>
      <c r="R860" s="103" t="s">
        <v>43</v>
      </c>
    </row>
    <row r="861" spans="1:21" s="26" customFormat="1" ht="24.95" customHeight="1">
      <c r="A861" s="128" t="s">
        <v>1875</v>
      </c>
      <c r="B861" s="99" t="s">
        <v>637</v>
      </c>
      <c r="C861" s="107">
        <v>1961</v>
      </c>
      <c r="D861" s="92" t="s">
        <v>21</v>
      </c>
      <c r="E861" s="92" t="s">
        <v>20</v>
      </c>
      <c r="F861" s="111">
        <v>2</v>
      </c>
      <c r="G861" s="111">
        <v>1</v>
      </c>
      <c r="H861" s="114">
        <v>291.39999999999998</v>
      </c>
      <c r="I861" s="114">
        <v>0</v>
      </c>
      <c r="J861" s="114">
        <v>291.39999999999998</v>
      </c>
      <c r="K861" s="106">
        <f t="shared" si="100"/>
        <v>1589500</v>
      </c>
      <c r="L861" s="108">
        <v>0</v>
      </c>
      <c r="M861" s="108">
        <v>0</v>
      </c>
      <c r="N861" s="108">
        <v>0</v>
      </c>
      <c r="O861" s="104">
        <v>1589500</v>
      </c>
      <c r="P861" s="114">
        <f t="shared" si="101"/>
        <v>5454.7014413177767</v>
      </c>
      <c r="Q861" s="106">
        <v>9673</v>
      </c>
      <c r="R861" s="103" t="s">
        <v>43</v>
      </c>
      <c r="S861" s="25"/>
      <c r="T861" s="25"/>
      <c r="U861" s="25"/>
    </row>
    <row r="862" spans="1:21" s="26" customFormat="1" ht="24.95" customHeight="1">
      <c r="A862" s="128" t="s">
        <v>1876</v>
      </c>
      <c r="B862" s="99" t="s">
        <v>638</v>
      </c>
      <c r="C862" s="107">
        <v>1959</v>
      </c>
      <c r="D862" s="92" t="s">
        <v>21</v>
      </c>
      <c r="E862" s="92" t="s">
        <v>20</v>
      </c>
      <c r="F862" s="111">
        <v>2</v>
      </c>
      <c r="G862" s="111">
        <v>1</v>
      </c>
      <c r="H862" s="114">
        <v>284.02</v>
      </c>
      <c r="I862" s="114">
        <v>0</v>
      </c>
      <c r="J862" s="114">
        <v>284.02</v>
      </c>
      <c r="K862" s="106">
        <f t="shared" si="100"/>
        <v>1435500</v>
      </c>
      <c r="L862" s="108">
        <v>0</v>
      </c>
      <c r="M862" s="108">
        <v>0</v>
      </c>
      <c r="N862" s="108">
        <v>0</v>
      </c>
      <c r="O862" s="104">
        <v>1435500</v>
      </c>
      <c r="P862" s="114">
        <f t="shared" si="101"/>
        <v>5054.2215336948102</v>
      </c>
      <c r="Q862" s="106">
        <v>9673</v>
      </c>
      <c r="R862" s="98" t="s">
        <v>42</v>
      </c>
      <c r="S862" s="25"/>
      <c r="T862" s="25"/>
      <c r="U862" s="25"/>
    </row>
    <row r="863" spans="1:21" s="27" customFormat="1" ht="24.95" customHeight="1">
      <c r="A863" s="128" t="s">
        <v>1877</v>
      </c>
      <c r="B863" s="99" t="s">
        <v>639</v>
      </c>
      <c r="C863" s="107">
        <v>1960</v>
      </c>
      <c r="D863" s="92" t="s">
        <v>21</v>
      </c>
      <c r="E863" s="92" t="s">
        <v>20</v>
      </c>
      <c r="F863" s="111">
        <v>2</v>
      </c>
      <c r="G863" s="111">
        <v>1</v>
      </c>
      <c r="H863" s="114">
        <v>402.75</v>
      </c>
      <c r="I863" s="114">
        <v>0</v>
      </c>
      <c r="J863" s="114">
        <v>402.75</v>
      </c>
      <c r="K863" s="106">
        <f t="shared" si="100"/>
        <v>2057000</v>
      </c>
      <c r="L863" s="108">
        <v>0</v>
      </c>
      <c r="M863" s="108">
        <v>0</v>
      </c>
      <c r="N863" s="108">
        <v>0</v>
      </c>
      <c r="O863" s="104">
        <v>2057000</v>
      </c>
      <c r="P863" s="114">
        <f t="shared" si="101"/>
        <v>5107.3867163252635</v>
      </c>
      <c r="Q863" s="106">
        <v>9673</v>
      </c>
      <c r="R863" s="98" t="s">
        <v>43</v>
      </c>
    </row>
    <row r="864" spans="1:21" s="25" customFormat="1" ht="24.95" customHeight="1">
      <c r="A864" s="147" t="s">
        <v>1878</v>
      </c>
      <c r="B864" s="145" t="s">
        <v>647</v>
      </c>
      <c r="C864" s="143">
        <v>1955</v>
      </c>
      <c r="D864" s="149" t="s">
        <v>21</v>
      </c>
      <c r="E864" s="149" t="s">
        <v>20</v>
      </c>
      <c r="F864" s="141">
        <v>3</v>
      </c>
      <c r="G864" s="141">
        <v>2</v>
      </c>
      <c r="H864" s="155">
        <v>1117.28</v>
      </c>
      <c r="I864" s="155">
        <v>0</v>
      </c>
      <c r="J864" s="155">
        <v>1117.28</v>
      </c>
      <c r="K864" s="106">
        <f t="shared" ref="K864:K869" si="103">SUM(L864:O864)</f>
        <v>99358.51</v>
      </c>
      <c r="L864" s="108">
        <v>0</v>
      </c>
      <c r="M864" s="108">
        <v>0</v>
      </c>
      <c r="N864" s="108">
        <v>0</v>
      </c>
      <c r="O864" s="104">
        <v>99358.51</v>
      </c>
      <c r="P864" s="114">
        <f>K864/H864</f>
        <v>88.928925605040817</v>
      </c>
      <c r="Q864" s="106">
        <v>9673</v>
      </c>
      <c r="R864" s="98" t="s">
        <v>41</v>
      </c>
    </row>
    <row r="865" spans="1:21" s="2" customFormat="1" ht="24.95" customHeight="1">
      <c r="A865" s="148"/>
      <c r="B865" s="146"/>
      <c r="C865" s="144"/>
      <c r="D865" s="150"/>
      <c r="E865" s="150"/>
      <c r="F865" s="142"/>
      <c r="G865" s="142"/>
      <c r="H865" s="156"/>
      <c r="I865" s="156"/>
      <c r="J865" s="156"/>
      <c r="K865" s="106">
        <f t="shared" si="103"/>
        <v>4348264.43</v>
      </c>
      <c r="L865" s="108">
        <v>0</v>
      </c>
      <c r="M865" s="108">
        <v>0</v>
      </c>
      <c r="N865" s="108">
        <v>0</v>
      </c>
      <c r="O865" s="104">
        <v>4348264.43</v>
      </c>
      <c r="P865" s="114">
        <f>K865/H864</f>
        <v>3891.8305438207071</v>
      </c>
      <c r="Q865" s="106">
        <v>9673</v>
      </c>
      <c r="R865" s="98" t="s">
        <v>42</v>
      </c>
    </row>
    <row r="866" spans="1:21" s="2" customFormat="1" ht="24.95" customHeight="1">
      <c r="A866" s="128" t="s">
        <v>1879</v>
      </c>
      <c r="B866" s="72" t="s">
        <v>1071</v>
      </c>
      <c r="C866" s="107">
        <v>1944</v>
      </c>
      <c r="D866" s="107" t="s">
        <v>21</v>
      </c>
      <c r="E866" s="107" t="s">
        <v>20</v>
      </c>
      <c r="F866" s="111">
        <v>2</v>
      </c>
      <c r="G866" s="111">
        <v>1</v>
      </c>
      <c r="H866" s="120">
        <v>634.9</v>
      </c>
      <c r="I866" s="120">
        <v>600.9</v>
      </c>
      <c r="J866" s="120">
        <v>342.9</v>
      </c>
      <c r="K866" s="114">
        <f t="shared" si="103"/>
        <v>4295000</v>
      </c>
      <c r="L866" s="114">
        <v>0</v>
      </c>
      <c r="M866" s="114">
        <v>0</v>
      </c>
      <c r="N866" s="114">
        <v>0</v>
      </c>
      <c r="O866" s="104">
        <v>4295000</v>
      </c>
      <c r="P866" s="114">
        <f>K866/H866</f>
        <v>6764.8448574578679</v>
      </c>
      <c r="Q866" s="114">
        <v>9673</v>
      </c>
      <c r="R866" s="98" t="s">
        <v>42</v>
      </c>
    </row>
    <row r="867" spans="1:21" s="26" customFormat="1" ht="24.95" customHeight="1">
      <c r="A867" s="128" t="s">
        <v>1880</v>
      </c>
      <c r="B867" s="99" t="s">
        <v>648</v>
      </c>
      <c r="C867" s="107">
        <v>1961</v>
      </c>
      <c r="D867" s="92" t="s">
        <v>21</v>
      </c>
      <c r="E867" s="92" t="s">
        <v>20</v>
      </c>
      <c r="F867" s="111">
        <v>3</v>
      </c>
      <c r="G867" s="111">
        <v>2</v>
      </c>
      <c r="H867" s="114">
        <v>1013.4</v>
      </c>
      <c r="I867" s="114">
        <v>0</v>
      </c>
      <c r="J867" s="114">
        <v>1013.4</v>
      </c>
      <c r="K867" s="106">
        <f t="shared" si="103"/>
        <v>2931500</v>
      </c>
      <c r="L867" s="108">
        <v>0</v>
      </c>
      <c r="M867" s="108">
        <v>0</v>
      </c>
      <c r="N867" s="108">
        <v>0</v>
      </c>
      <c r="O867" s="104">
        <v>2931500</v>
      </c>
      <c r="P867" s="114">
        <f>K867/H867</f>
        <v>2892.7373199131634</v>
      </c>
      <c r="Q867" s="106">
        <v>9673</v>
      </c>
      <c r="R867" s="103" t="s">
        <v>43</v>
      </c>
      <c r="S867" s="25"/>
      <c r="T867" s="25"/>
      <c r="U867" s="25"/>
    </row>
    <row r="868" spans="1:21" s="26" customFormat="1" ht="24.95" customHeight="1">
      <c r="A868" s="128" t="s">
        <v>1881</v>
      </c>
      <c r="B868" s="99" t="s">
        <v>649</v>
      </c>
      <c r="C868" s="107">
        <v>1959</v>
      </c>
      <c r="D868" s="92" t="s">
        <v>21</v>
      </c>
      <c r="E868" s="92" t="s">
        <v>20</v>
      </c>
      <c r="F868" s="111">
        <v>2</v>
      </c>
      <c r="G868" s="111">
        <v>2</v>
      </c>
      <c r="H868" s="114">
        <v>833.8</v>
      </c>
      <c r="I868" s="114">
        <v>0</v>
      </c>
      <c r="J868" s="114">
        <v>833.8</v>
      </c>
      <c r="K868" s="106">
        <f t="shared" si="103"/>
        <v>3771900</v>
      </c>
      <c r="L868" s="108">
        <v>0</v>
      </c>
      <c r="M868" s="108">
        <v>0</v>
      </c>
      <c r="N868" s="108">
        <v>0</v>
      </c>
      <c r="O868" s="104">
        <v>3771900</v>
      </c>
      <c r="P868" s="114">
        <f>K868/H868</f>
        <v>4523.7467018469661</v>
      </c>
      <c r="Q868" s="106">
        <v>9673</v>
      </c>
      <c r="R868" s="98" t="s">
        <v>42</v>
      </c>
      <c r="S868" s="25"/>
      <c r="T868" s="25"/>
      <c r="U868" s="25"/>
    </row>
    <row r="869" spans="1:21" s="26" customFormat="1" ht="24.95" customHeight="1">
      <c r="A869" s="128" t="s">
        <v>1882</v>
      </c>
      <c r="B869" s="99" t="s">
        <v>650</v>
      </c>
      <c r="C869" s="107">
        <v>1960</v>
      </c>
      <c r="D869" s="92" t="s">
        <v>21</v>
      </c>
      <c r="E869" s="92" t="s">
        <v>20</v>
      </c>
      <c r="F869" s="111">
        <v>5</v>
      </c>
      <c r="G869" s="111">
        <v>4</v>
      </c>
      <c r="H869" s="114">
        <v>3251.56</v>
      </c>
      <c r="I869" s="114">
        <v>0</v>
      </c>
      <c r="J869" s="114">
        <v>3251.56</v>
      </c>
      <c r="K869" s="106">
        <f t="shared" si="103"/>
        <v>7550400</v>
      </c>
      <c r="L869" s="108">
        <v>0</v>
      </c>
      <c r="M869" s="108">
        <v>0</v>
      </c>
      <c r="N869" s="108">
        <v>0</v>
      </c>
      <c r="O869" s="104">
        <v>7550400</v>
      </c>
      <c r="P869" s="114">
        <f>K869/H869</f>
        <v>2322.0853990084761</v>
      </c>
      <c r="Q869" s="106">
        <v>9673</v>
      </c>
      <c r="R869" s="98" t="s">
        <v>43</v>
      </c>
      <c r="S869" s="25"/>
      <c r="T869" s="25"/>
      <c r="U869" s="25"/>
    </row>
    <row r="870" spans="1:21" s="27" customFormat="1" ht="24.95" customHeight="1">
      <c r="A870" s="128" t="s">
        <v>1883</v>
      </c>
      <c r="B870" s="99" t="s">
        <v>640</v>
      </c>
      <c r="C870" s="107">
        <v>1960</v>
      </c>
      <c r="D870" s="92" t="s">
        <v>21</v>
      </c>
      <c r="E870" s="92" t="s">
        <v>20</v>
      </c>
      <c r="F870" s="111">
        <v>2</v>
      </c>
      <c r="G870" s="111">
        <v>2</v>
      </c>
      <c r="H870" s="114">
        <v>574.11</v>
      </c>
      <c r="I870" s="114">
        <v>0</v>
      </c>
      <c r="J870" s="114">
        <v>574.11</v>
      </c>
      <c r="K870" s="106">
        <f t="shared" si="100"/>
        <v>3737500</v>
      </c>
      <c r="L870" s="108">
        <v>0</v>
      </c>
      <c r="M870" s="108">
        <v>0</v>
      </c>
      <c r="N870" s="108">
        <v>0</v>
      </c>
      <c r="O870" s="104">
        <v>3737500</v>
      </c>
      <c r="P870" s="114">
        <f t="shared" si="101"/>
        <v>6510.0764661824387</v>
      </c>
      <c r="Q870" s="106">
        <v>9673</v>
      </c>
      <c r="R870" s="98" t="s">
        <v>43</v>
      </c>
    </row>
    <row r="871" spans="1:21" s="25" customFormat="1" ht="24.95" customHeight="1">
      <c r="A871" s="128" t="s">
        <v>1884</v>
      </c>
      <c r="B871" s="99" t="s">
        <v>641</v>
      </c>
      <c r="C871" s="107">
        <v>1959</v>
      </c>
      <c r="D871" s="92" t="s">
        <v>21</v>
      </c>
      <c r="E871" s="92" t="s">
        <v>20</v>
      </c>
      <c r="F871" s="111">
        <v>2</v>
      </c>
      <c r="G871" s="111">
        <v>1</v>
      </c>
      <c r="H871" s="114">
        <v>308.89999999999998</v>
      </c>
      <c r="I871" s="114">
        <v>0</v>
      </c>
      <c r="J871" s="114">
        <v>308.89999999999998</v>
      </c>
      <c r="K871" s="106">
        <f t="shared" si="100"/>
        <v>1575200</v>
      </c>
      <c r="L871" s="108">
        <v>0</v>
      </c>
      <c r="M871" s="108">
        <v>0</v>
      </c>
      <c r="N871" s="108">
        <v>0</v>
      </c>
      <c r="O871" s="104">
        <v>1575200</v>
      </c>
      <c r="P871" s="114">
        <f t="shared" si="101"/>
        <v>5099.3849142117197</v>
      </c>
      <c r="Q871" s="106">
        <v>9673</v>
      </c>
      <c r="R871" s="98" t="s">
        <v>42</v>
      </c>
    </row>
    <row r="872" spans="1:21" s="26" customFormat="1" ht="24.95" customHeight="1">
      <c r="A872" s="128" t="s">
        <v>1885</v>
      </c>
      <c r="B872" s="99" t="s">
        <v>642</v>
      </c>
      <c r="C872" s="107">
        <v>1959</v>
      </c>
      <c r="D872" s="92" t="s">
        <v>21</v>
      </c>
      <c r="E872" s="92" t="s">
        <v>20</v>
      </c>
      <c r="F872" s="111">
        <v>2</v>
      </c>
      <c r="G872" s="111">
        <v>2</v>
      </c>
      <c r="H872" s="114">
        <v>567.1</v>
      </c>
      <c r="I872" s="114">
        <v>0</v>
      </c>
      <c r="J872" s="114">
        <v>567.1</v>
      </c>
      <c r="K872" s="106">
        <f t="shared" si="100"/>
        <v>2882000</v>
      </c>
      <c r="L872" s="108">
        <v>0</v>
      </c>
      <c r="M872" s="108">
        <v>0</v>
      </c>
      <c r="N872" s="108">
        <v>0</v>
      </c>
      <c r="O872" s="104">
        <v>2882000</v>
      </c>
      <c r="P872" s="114">
        <f t="shared" si="101"/>
        <v>5081.9961206136486</v>
      </c>
      <c r="Q872" s="106">
        <v>9673</v>
      </c>
      <c r="R872" s="98" t="s">
        <v>42</v>
      </c>
      <c r="S872" s="25"/>
      <c r="T872" s="25"/>
      <c r="U872" s="25"/>
    </row>
    <row r="873" spans="1:21" s="26" customFormat="1" ht="24.95" customHeight="1">
      <c r="A873" s="128" t="s">
        <v>1886</v>
      </c>
      <c r="B873" s="99" t="s">
        <v>643</v>
      </c>
      <c r="C873" s="107">
        <v>1958</v>
      </c>
      <c r="D873" s="92" t="s">
        <v>21</v>
      </c>
      <c r="E873" s="92" t="s">
        <v>20</v>
      </c>
      <c r="F873" s="111">
        <v>2</v>
      </c>
      <c r="G873" s="111">
        <v>1</v>
      </c>
      <c r="H873" s="114">
        <v>387.05</v>
      </c>
      <c r="I873" s="114">
        <v>0</v>
      </c>
      <c r="J873" s="114">
        <v>387.05</v>
      </c>
      <c r="K873" s="106">
        <f t="shared" si="100"/>
        <v>1949750</v>
      </c>
      <c r="L873" s="108">
        <v>0</v>
      </c>
      <c r="M873" s="108">
        <v>0</v>
      </c>
      <c r="N873" s="108">
        <v>0</v>
      </c>
      <c r="O873" s="104">
        <v>1949750</v>
      </c>
      <c r="P873" s="114">
        <f t="shared" si="101"/>
        <v>5037.4628600955948</v>
      </c>
      <c r="Q873" s="106">
        <v>9673</v>
      </c>
      <c r="R873" s="103" t="s">
        <v>42</v>
      </c>
      <c r="S873" s="25"/>
      <c r="T873" s="25"/>
      <c r="U873" s="25"/>
    </row>
    <row r="874" spans="1:21" s="26" customFormat="1" ht="24.95" customHeight="1">
      <c r="A874" s="128" t="s">
        <v>1887</v>
      </c>
      <c r="B874" s="99" t="s">
        <v>644</v>
      </c>
      <c r="C874" s="107">
        <v>1960</v>
      </c>
      <c r="D874" s="92" t="s">
        <v>21</v>
      </c>
      <c r="E874" s="92" t="s">
        <v>20</v>
      </c>
      <c r="F874" s="111">
        <v>2</v>
      </c>
      <c r="G874" s="111">
        <v>1</v>
      </c>
      <c r="H874" s="114">
        <v>388.51</v>
      </c>
      <c r="I874" s="114">
        <v>0</v>
      </c>
      <c r="J874" s="114">
        <v>388.51</v>
      </c>
      <c r="K874" s="106">
        <f t="shared" si="100"/>
        <v>1859000</v>
      </c>
      <c r="L874" s="108">
        <v>0</v>
      </c>
      <c r="M874" s="108">
        <v>0</v>
      </c>
      <c r="N874" s="108">
        <v>0</v>
      </c>
      <c r="O874" s="104">
        <v>1859000</v>
      </c>
      <c r="P874" s="114">
        <f t="shared" si="101"/>
        <v>4784.9476203958711</v>
      </c>
      <c r="Q874" s="106">
        <v>9673</v>
      </c>
      <c r="R874" s="98" t="s">
        <v>43</v>
      </c>
      <c r="S874" s="25"/>
      <c r="T874" s="25"/>
      <c r="U874" s="25"/>
    </row>
    <row r="875" spans="1:21" s="26" customFormat="1" ht="24.95" customHeight="1">
      <c r="A875" s="128" t="s">
        <v>1888</v>
      </c>
      <c r="B875" s="99" t="s">
        <v>645</v>
      </c>
      <c r="C875" s="107">
        <v>1960</v>
      </c>
      <c r="D875" s="92" t="s">
        <v>21</v>
      </c>
      <c r="E875" s="92" t="s">
        <v>20</v>
      </c>
      <c r="F875" s="111">
        <v>2</v>
      </c>
      <c r="G875" s="111">
        <v>1</v>
      </c>
      <c r="H875" s="114">
        <v>281.47000000000003</v>
      </c>
      <c r="I875" s="114">
        <v>0</v>
      </c>
      <c r="J875" s="114">
        <v>281.47000000000003</v>
      </c>
      <c r="K875" s="106">
        <f t="shared" si="100"/>
        <v>1458600</v>
      </c>
      <c r="L875" s="108">
        <v>0</v>
      </c>
      <c r="M875" s="108">
        <v>0</v>
      </c>
      <c r="N875" s="108">
        <v>0</v>
      </c>
      <c r="O875" s="104">
        <v>1458600</v>
      </c>
      <c r="P875" s="114">
        <f t="shared" si="101"/>
        <v>5182.0797953600731</v>
      </c>
      <c r="Q875" s="106">
        <v>9673</v>
      </c>
      <c r="R875" s="98" t="s">
        <v>43</v>
      </c>
      <c r="S875" s="25"/>
      <c r="T875" s="25"/>
      <c r="U875" s="25"/>
    </row>
    <row r="876" spans="1:21" s="26" customFormat="1" ht="24.95" customHeight="1">
      <c r="A876" s="128" t="s">
        <v>1889</v>
      </c>
      <c r="B876" s="99" t="s">
        <v>646</v>
      </c>
      <c r="C876" s="107">
        <v>1960</v>
      </c>
      <c r="D876" s="92" t="s">
        <v>21</v>
      </c>
      <c r="E876" s="92" t="s">
        <v>20</v>
      </c>
      <c r="F876" s="111">
        <v>2</v>
      </c>
      <c r="G876" s="111">
        <v>1</v>
      </c>
      <c r="H876" s="114">
        <v>270.67</v>
      </c>
      <c r="I876" s="114">
        <v>0</v>
      </c>
      <c r="J876" s="114">
        <v>270.67</v>
      </c>
      <c r="K876" s="106">
        <f t="shared" si="100"/>
        <v>1456400</v>
      </c>
      <c r="L876" s="108">
        <v>0</v>
      </c>
      <c r="M876" s="108">
        <v>0</v>
      </c>
      <c r="N876" s="108">
        <v>0</v>
      </c>
      <c r="O876" s="104">
        <v>1456400</v>
      </c>
      <c r="P876" s="114">
        <f t="shared" si="101"/>
        <v>5380.7219122917204</v>
      </c>
      <c r="Q876" s="106">
        <v>9673</v>
      </c>
      <c r="R876" s="98" t="s">
        <v>43</v>
      </c>
      <c r="S876" s="25"/>
      <c r="T876" s="25"/>
      <c r="U876" s="25"/>
    </row>
    <row r="877" spans="1:21" s="26" customFormat="1" ht="24.95" customHeight="1">
      <c r="A877" s="128" t="s">
        <v>1890</v>
      </c>
      <c r="B877" s="99" t="s">
        <v>651</v>
      </c>
      <c r="C877" s="107">
        <v>1961</v>
      </c>
      <c r="D877" s="107">
        <v>1988</v>
      </c>
      <c r="E877" s="92" t="s">
        <v>20</v>
      </c>
      <c r="F877" s="111">
        <v>2</v>
      </c>
      <c r="G877" s="111">
        <v>1</v>
      </c>
      <c r="H877" s="114">
        <v>301.85000000000002</v>
      </c>
      <c r="I877" s="114">
        <v>20.45</v>
      </c>
      <c r="J877" s="114">
        <v>281.39999999999998</v>
      </c>
      <c r="K877" s="106">
        <f>SUM(L877:O877)</f>
        <v>2137000</v>
      </c>
      <c r="L877" s="108">
        <v>0</v>
      </c>
      <c r="M877" s="108">
        <v>0</v>
      </c>
      <c r="N877" s="108">
        <v>0</v>
      </c>
      <c r="O877" s="104">
        <v>2137000</v>
      </c>
      <c r="P877" s="114">
        <f>K877/H877</f>
        <v>7079.6753354315051</v>
      </c>
      <c r="Q877" s="106">
        <v>9673</v>
      </c>
      <c r="R877" s="103" t="s">
        <v>43</v>
      </c>
      <c r="S877" s="25"/>
      <c r="T877" s="25"/>
      <c r="U877" s="25"/>
    </row>
    <row r="878" spans="1:21" s="26" customFormat="1" ht="24.95" customHeight="1">
      <c r="A878" s="128" t="s">
        <v>1891</v>
      </c>
      <c r="B878" s="99" t="s">
        <v>652</v>
      </c>
      <c r="C878" s="107">
        <v>1959</v>
      </c>
      <c r="D878" s="92" t="s">
        <v>21</v>
      </c>
      <c r="E878" s="92" t="s">
        <v>20</v>
      </c>
      <c r="F878" s="111">
        <v>3</v>
      </c>
      <c r="G878" s="111">
        <v>2</v>
      </c>
      <c r="H878" s="114">
        <v>1596.78</v>
      </c>
      <c r="I878" s="114">
        <v>552.70000000000005</v>
      </c>
      <c r="J878" s="114">
        <v>1044.08</v>
      </c>
      <c r="K878" s="106">
        <f t="shared" si="100"/>
        <v>3410000</v>
      </c>
      <c r="L878" s="108">
        <v>0</v>
      </c>
      <c r="M878" s="108">
        <v>0</v>
      </c>
      <c r="N878" s="108">
        <v>0</v>
      </c>
      <c r="O878" s="104">
        <v>3410000</v>
      </c>
      <c r="P878" s="114">
        <f t="shared" si="101"/>
        <v>2135.5477899272287</v>
      </c>
      <c r="Q878" s="106">
        <v>9673</v>
      </c>
      <c r="R878" s="98" t="s">
        <v>42</v>
      </c>
      <c r="S878" s="25"/>
      <c r="T878" s="25"/>
      <c r="U878" s="25"/>
    </row>
    <row r="879" spans="1:21" s="26" customFormat="1" ht="24.95" customHeight="1">
      <c r="A879" s="147" t="s">
        <v>1892</v>
      </c>
      <c r="B879" s="145" t="s">
        <v>653</v>
      </c>
      <c r="C879" s="143">
        <v>1959</v>
      </c>
      <c r="D879" s="149" t="s">
        <v>21</v>
      </c>
      <c r="E879" s="149" t="s">
        <v>20</v>
      </c>
      <c r="F879" s="141">
        <v>2</v>
      </c>
      <c r="G879" s="141">
        <v>2</v>
      </c>
      <c r="H879" s="155">
        <v>653.22</v>
      </c>
      <c r="I879" s="155">
        <v>195.31</v>
      </c>
      <c r="J879" s="155">
        <v>457.91</v>
      </c>
      <c r="K879" s="106">
        <f>SUM(L879:O879)</f>
        <v>300000</v>
      </c>
      <c r="L879" s="108">
        <v>0</v>
      </c>
      <c r="M879" s="108">
        <v>0</v>
      </c>
      <c r="N879" s="108">
        <v>0</v>
      </c>
      <c r="O879" s="104">
        <v>300000</v>
      </c>
      <c r="P879" s="114">
        <f t="shared" si="101"/>
        <v>459.26334160007349</v>
      </c>
      <c r="Q879" s="106">
        <v>9673</v>
      </c>
      <c r="R879" s="98" t="s">
        <v>42</v>
      </c>
      <c r="S879" s="25"/>
      <c r="T879" s="25"/>
      <c r="U879" s="25"/>
    </row>
    <row r="880" spans="1:21" s="26" customFormat="1" ht="24.95" customHeight="1">
      <c r="A880" s="148"/>
      <c r="B880" s="146"/>
      <c r="C880" s="144"/>
      <c r="D880" s="150"/>
      <c r="E880" s="150"/>
      <c r="F880" s="142"/>
      <c r="G880" s="142"/>
      <c r="H880" s="156"/>
      <c r="I880" s="156"/>
      <c r="J880" s="156"/>
      <c r="K880" s="106">
        <f t="shared" si="100"/>
        <v>2783000</v>
      </c>
      <c r="L880" s="108">
        <v>0</v>
      </c>
      <c r="M880" s="108">
        <v>0</v>
      </c>
      <c r="N880" s="108">
        <v>0</v>
      </c>
      <c r="O880" s="104">
        <v>2783000</v>
      </c>
      <c r="P880" s="114">
        <f>K880/H879</f>
        <v>4260.4329322433478</v>
      </c>
      <c r="Q880" s="106">
        <v>9673</v>
      </c>
      <c r="R880" s="98" t="s">
        <v>43</v>
      </c>
      <c r="S880" s="25"/>
      <c r="T880" s="25"/>
      <c r="U880" s="25"/>
    </row>
    <row r="881" spans="1:21" s="26" customFormat="1" ht="24.95" customHeight="1">
      <c r="A881" s="166" t="s">
        <v>1893</v>
      </c>
      <c r="B881" s="190" t="s">
        <v>654</v>
      </c>
      <c r="C881" s="174">
        <v>1952</v>
      </c>
      <c r="D881" s="158" t="s">
        <v>21</v>
      </c>
      <c r="E881" s="158" t="s">
        <v>20</v>
      </c>
      <c r="F881" s="175">
        <v>2</v>
      </c>
      <c r="G881" s="175">
        <v>2</v>
      </c>
      <c r="H881" s="157">
        <v>855.5</v>
      </c>
      <c r="I881" s="157">
        <v>0</v>
      </c>
      <c r="J881" s="157">
        <v>855.5</v>
      </c>
      <c r="K881" s="106">
        <f t="shared" si="100"/>
        <v>104881.83</v>
      </c>
      <c r="L881" s="108">
        <v>0</v>
      </c>
      <c r="M881" s="108">
        <v>0</v>
      </c>
      <c r="N881" s="108">
        <v>0</v>
      </c>
      <c r="O881" s="104">
        <v>104881.83</v>
      </c>
      <c r="P881" s="114">
        <f t="shared" si="101"/>
        <v>122.59711279953244</v>
      </c>
      <c r="Q881" s="106">
        <v>9673</v>
      </c>
      <c r="R881" s="98" t="s">
        <v>41</v>
      </c>
      <c r="S881" s="25"/>
      <c r="T881" s="25"/>
      <c r="U881" s="25"/>
    </row>
    <row r="882" spans="1:21" s="26" customFormat="1" ht="24.95" customHeight="1">
      <c r="A882" s="166"/>
      <c r="B882" s="190"/>
      <c r="C882" s="174"/>
      <c r="D882" s="158"/>
      <c r="E882" s="158"/>
      <c r="F882" s="175"/>
      <c r="G882" s="175"/>
      <c r="H882" s="157"/>
      <c r="I882" s="157"/>
      <c r="J882" s="157"/>
      <c r="K882" s="106">
        <f>SUM(L882:O882)</f>
        <v>6850425</v>
      </c>
      <c r="L882" s="108">
        <v>0</v>
      </c>
      <c r="M882" s="108">
        <v>0</v>
      </c>
      <c r="N882" s="108">
        <v>0</v>
      </c>
      <c r="O882" s="104">
        <v>6850425</v>
      </c>
      <c r="P882" s="114">
        <f>K882/H881</f>
        <v>8007.5102279368793</v>
      </c>
      <c r="Q882" s="106">
        <v>9673</v>
      </c>
      <c r="R882" s="98" t="s">
        <v>42</v>
      </c>
      <c r="S882" s="25"/>
      <c r="T882" s="25"/>
      <c r="U882" s="25"/>
    </row>
    <row r="883" spans="1:21" s="26" customFormat="1" ht="24.95" customHeight="1">
      <c r="A883" s="128" t="s">
        <v>1894</v>
      </c>
      <c r="B883" s="99" t="s">
        <v>655</v>
      </c>
      <c r="C883" s="107">
        <v>1958</v>
      </c>
      <c r="D883" s="92" t="s">
        <v>21</v>
      </c>
      <c r="E883" s="92" t="s">
        <v>20</v>
      </c>
      <c r="F883" s="111">
        <v>2</v>
      </c>
      <c r="G883" s="111">
        <v>2</v>
      </c>
      <c r="H883" s="114">
        <v>691</v>
      </c>
      <c r="I883" s="114">
        <v>52</v>
      </c>
      <c r="J883" s="114">
        <v>639</v>
      </c>
      <c r="K883" s="106">
        <f t="shared" si="100"/>
        <v>3080000</v>
      </c>
      <c r="L883" s="108">
        <v>0</v>
      </c>
      <c r="M883" s="108">
        <v>0</v>
      </c>
      <c r="N883" s="108">
        <v>0</v>
      </c>
      <c r="O883" s="104">
        <v>3080000</v>
      </c>
      <c r="P883" s="114">
        <f t="shared" ref="P883:P957" si="104">K883/H883</f>
        <v>4457.3082489146163</v>
      </c>
      <c r="Q883" s="106">
        <v>9673</v>
      </c>
      <c r="R883" s="103" t="s">
        <v>42</v>
      </c>
      <c r="S883" s="25"/>
      <c r="T883" s="25"/>
      <c r="U883" s="25"/>
    </row>
    <row r="884" spans="1:21" s="26" customFormat="1" ht="24.95" customHeight="1">
      <c r="A884" s="128" t="s">
        <v>1895</v>
      </c>
      <c r="B884" s="109" t="s">
        <v>658</v>
      </c>
      <c r="C884" s="107">
        <v>1955</v>
      </c>
      <c r="D884" s="92" t="s">
        <v>21</v>
      </c>
      <c r="E884" s="92" t="s">
        <v>20</v>
      </c>
      <c r="F884" s="111">
        <v>3</v>
      </c>
      <c r="G884" s="111">
        <v>1</v>
      </c>
      <c r="H884" s="114">
        <v>1212.8</v>
      </c>
      <c r="I884" s="114">
        <v>40.299999999999997</v>
      </c>
      <c r="J884" s="114">
        <v>1172.5</v>
      </c>
      <c r="K884" s="106">
        <f>SUM(L884:O884)</f>
        <v>6160573.5499999998</v>
      </c>
      <c r="L884" s="108">
        <v>0</v>
      </c>
      <c r="M884" s="108">
        <v>0</v>
      </c>
      <c r="N884" s="108">
        <v>0</v>
      </c>
      <c r="O884" s="104">
        <v>6160573.5499999998</v>
      </c>
      <c r="P884" s="114">
        <f>K884/H884</f>
        <v>5079.6285867414244</v>
      </c>
      <c r="Q884" s="106">
        <v>9673</v>
      </c>
      <c r="R884" s="98" t="s">
        <v>41</v>
      </c>
      <c r="S884" s="25"/>
      <c r="T884" s="25"/>
      <c r="U884" s="25"/>
    </row>
    <row r="885" spans="1:21" s="26" customFormat="1" ht="24.95" customHeight="1">
      <c r="A885" s="128" t="s">
        <v>1896</v>
      </c>
      <c r="B885" s="109" t="s">
        <v>659</v>
      </c>
      <c r="C885" s="107">
        <v>1960</v>
      </c>
      <c r="D885" s="92" t="s">
        <v>21</v>
      </c>
      <c r="E885" s="92" t="s">
        <v>20</v>
      </c>
      <c r="F885" s="111">
        <v>5</v>
      </c>
      <c r="G885" s="111">
        <v>6</v>
      </c>
      <c r="H885" s="114">
        <v>4737.29</v>
      </c>
      <c r="I885" s="114">
        <v>207.4</v>
      </c>
      <c r="J885" s="114">
        <v>4529.8900000000003</v>
      </c>
      <c r="K885" s="106">
        <f>SUM(L885:O885)</f>
        <v>8041000</v>
      </c>
      <c r="L885" s="108">
        <v>0</v>
      </c>
      <c r="M885" s="108">
        <v>0</v>
      </c>
      <c r="N885" s="108">
        <v>0</v>
      </c>
      <c r="O885" s="104">
        <v>8041000</v>
      </c>
      <c r="P885" s="114">
        <f>K885/H885</f>
        <v>1697.3839473623104</v>
      </c>
      <c r="Q885" s="106">
        <v>9673</v>
      </c>
      <c r="R885" s="98" t="s">
        <v>43</v>
      </c>
      <c r="S885" s="25"/>
      <c r="T885" s="25"/>
      <c r="U885" s="25"/>
    </row>
    <row r="886" spans="1:21" s="26" customFormat="1" ht="24.95" customHeight="1">
      <c r="A886" s="128" t="s">
        <v>1897</v>
      </c>
      <c r="B886" s="99" t="s">
        <v>660</v>
      </c>
      <c r="C886" s="107">
        <v>1957</v>
      </c>
      <c r="D886" s="92" t="s">
        <v>21</v>
      </c>
      <c r="E886" s="92" t="s">
        <v>20</v>
      </c>
      <c r="F886" s="111">
        <v>3</v>
      </c>
      <c r="G886" s="111">
        <v>2</v>
      </c>
      <c r="H886" s="114">
        <v>1114.4000000000001</v>
      </c>
      <c r="I886" s="114">
        <v>0</v>
      </c>
      <c r="J886" s="114">
        <v>1114.4000000000001</v>
      </c>
      <c r="K886" s="106">
        <f>SUM(L886:O886)</f>
        <v>3600310.75</v>
      </c>
      <c r="L886" s="108">
        <v>0</v>
      </c>
      <c r="M886" s="108">
        <v>0</v>
      </c>
      <c r="N886" s="108">
        <v>0</v>
      </c>
      <c r="O886" s="104">
        <v>3600310.75</v>
      </c>
      <c r="P886" s="114">
        <f>K886/H886</f>
        <v>3230.7167534099062</v>
      </c>
      <c r="Q886" s="106">
        <v>9673</v>
      </c>
      <c r="R886" s="98" t="s">
        <v>41</v>
      </c>
      <c r="S886" s="25"/>
      <c r="T886" s="25"/>
      <c r="U886" s="25"/>
    </row>
    <row r="887" spans="1:21" s="26" customFormat="1" ht="24.95" customHeight="1">
      <c r="A887" s="128" t="s">
        <v>1898</v>
      </c>
      <c r="B887" s="109" t="s">
        <v>656</v>
      </c>
      <c r="C887" s="107">
        <v>1958</v>
      </c>
      <c r="D887" s="92" t="s">
        <v>21</v>
      </c>
      <c r="E887" s="92" t="s">
        <v>20</v>
      </c>
      <c r="F887" s="111">
        <v>3</v>
      </c>
      <c r="G887" s="111">
        <v>3</v>
      </c>
      <c r="H887" s="114">
        <v>1512.7</v>
      </c>
      <c r="I887" s="114">
        <v>538.5</v>
      </c>
      <c r="J887" s="114">
        <v>974.2</v>
      </c>
      <c r="K887" s="106">
        <f t="shared" ref="K887:K958" si="105">SUM(L887:O887)</f>
        <v>3905000</v>
      </c>
      <c r="L887" s="108">
        <v>0</v>
      </c>
      <c r="M887" s="108">
        <v>0</v>
      </c>
      <c r="N887" s="108">
        <v>0</v>
      </c>
      <c r="O887" s="104">
        <v>3905000</v>
      </c>
      <c r="P887" s="114">
        <f t="shared" si="104"/>
        <v>2581.4768295101471</v>
      </c>
      <c r="Q887" s="106">
        <v>9673</v>
      </c>
      <c r="R887" s="103" t="s">
        <v>42</v>
      </c>
      <c r="S887" s="25"/>
      <c r="T887" s="25"/>
      <c r="U887" s="25"/>
    </row>
    <row r="888" spans="1:21" s="26" customFormat="1" ht="24.95" customHeight="1">
      <c r="A888" s="128" t="s">
        <v>1899</v>
      </c>
      <c r="B888" s="109" t="s">
        <v>657</v>
      </c>
      <c r="C888" s="107">
        <v>1958</v>
      </c>
      <c r="D888" s="92" t="s">
        <v>21</v>
      </c>
      <c r="E888" s="92" t="s">
        <v>20</v>
      </c>
      <c r="F888" s="111">
        <v>3</v>
      </c>
      <c r="G888" s="111">
        <v>3</v>
      </c>
      <c r="H888" s="114">
        <v>1313.09</v>
      </c>
      <c r="I888" s="114">
        <v>0</v>
      </c>
      <c r="J888" s="114">
        <v>1313.09</v>
      </c>
      <c r="K888" s="106">
        <f t="shared" si="105"/>
        <v>3877500</v>
      </c>
      <c r="L888" s="108">
        <v>0</v>
      </c>
      <c r="M888" s="108">
        <v>0</v>
      </c>
      <c r="N888" s="108">
        <v>0</v>
      </c>
      <c r="O888" s="104">
        <v>3877500</v>
      </c>
      <c r="P888" s="114">
        <f t="shared" si="104"/>
        <v>2952.9582892261765</v>
      </c>
      <c r="Q888" s="106">
        <v>9673</v>
      </c>
      <c r="R888" s="103" t="s">
        <v>42</v>
      </c>
      <c r="S888" s="25"/>
      <c r="T888" s="25"/>
      <c r="U888" s="25"/>
    </row>
    <row r="889" spans="1:21" ht="24.95" customHeight="1">
      <c r="A889" s="128" t="s">
        <v>1900</v>
      </c>
      <c r="B889" s="72" t="s">
        <v>1072</v>
      </c>
      <c r="C889" s="107">
        <v>1950</v>
      </c>
      <c r="D889" s="107" t="s">
        <v>21</v>
      </c>
      <c r="E889" s="107" t="s">
        <v>20</v>
      </c>
      <c r="F889" s="111">
        <v>4</v>
      </c>
      <c r="G889" s="111">
        <v>5</v>
      </c>
      <c r="H889" s="120">
        <v>4841.7</v>
      </c>
      <c r="I889" s="120">
        <v>900</v>
      </c>
      <c r="J889" s="120">
        <v>411.59</v>
      </c>
      <c r="K889" s="114">
        <f>SUM(L889:O889)</f>
        <v>15514058.279999999</v>
      </c>
      <c r="L889" s="114">
        <v>0</v>
      </c>
      <c r="M889" s="114">
        <v>0</v>
      </c>
      <c r="N889" s="114">
        <v>0</v>
      </c>
      <c r="O889" s="104">
        <v>15514058.279999999</v>
      </c>
      <c r="P889" s="114">
        <f>K889/H889</f>
        <v>3204.2584794596937</v>
      </c>
      <c r="Q889" s="114">
        <v>9673</v>
      </c>
      <c r="R889" s="98" t="s">
        <v>42</v>
      </c>
    </row>
    <row r="890" spans="1:21" ht="24.95" customHeight="1">
      <c r="A890" s="128" t="s">
        <v>1901</v>
      </c>
      <c r="B890" s="90" t="s">
        <v>661</v>
      </c>
      <c r="C890" s="93">
        <v>1929</v>
      </c>
      <c r="D890" s="91" t="s">
        <v>21</v>
      </c>
      <c r="E890" s="91" t="s">
        <v>20</v>
      </c>
      <c r="F890" s="101">
        <v>4</v>
      </c>
      <c r="G890" s="101">
        <v>5</v>
      </c>
      <c r="H890" s="84">
        <v>3645.2</v>
      </c>
      <c r="I890" s="124">
        <v>1337.6</v>
      </c>
      <c r="J890" s="124">
        <v>1978.6</v>
      </c>
      <c r="K890" s="114">
        <f>SUM(L890:O890)</f>
        <v>26010061.449999999</v>
      </c>
      <c r="L890" s="114">
        <v>0</v>
      </c>
      <c r="M890" s="114">
        <v>0</v>
      </c>
      <c r="N890" s="114">
        <v>0</v>
      </c>
      <c r="O890" s="104">
        <v>26010061.449999999</v>
      </c>
      <c r="P890" s="114">
        <f>K890/H890</f>
        <v>7135.4278091737078</v>
      </c>
      <c r="Q890" s="106">
        <v>9673</v>
      </c>
      <c r="R890" s="98" t="s">
        <v>42</v>
      </c>
    </row>
    <row r="891" spans="1:21" ht="27" customHeight="1">
      <c r="A891" s="128" t="s">
        <v>1902</v>
      </c>
      <c r="B891" s="102" t="s">
        <v>1073</v>
      </c>
      <c r="C891" s="93" t="s">
        <v>858</v>
      </c>
      <c r="D891" s="93" t="s">
        <v>21</v>
      </c>
      <c r="E891" s="93" t="s">
        <v>20</v>
      </c>
      <c r="F891" s="101">
        <v>4</v>
      </c>
      <c r="G891" s="101">
        <v>4</v>
      </c>
      <c r="H891" s="110">
        <v>3361.2</v>
      </c>
      <c r="I891" s="110">
        <v>1000</v>
      </c>
      <c r="J891" s="110">
        <v>320.2</v>
      </c>
      <c r="K891" s="114">
        <f>SUM(L891:O891)</f>
        <v>10908068.98</v>
      </c>
      <c r="L891" s="114">
        <v>0</v>
      </c>
      <c r="M891" s="114">
        <v>0</v>
      </c>
      <c r="N891" s="114">
        <v>0</v>
      </c>
      <c r="O891" s="104">
        <v>10908068.98</v>
      </c>
      <c r="P891" s="114">
        <f>K891/H891</f>
        <v>3245.2900690229685</v>
      </c>
      <c r="Q891" s="114">
        <v>9673</v>
      </c>
      <c r="R891" s="98" t="s">
        <v>42</v>
      </c>
    </row>
    <row r="892" spans="1:21" s="26" customFormat="1" ht="27" customHeight="1">
      <c r="A892" s="128" t="s">
        <v>1903</v>
      </c>
      <c r="B892" s="99" t="s">
        <v>662</v>
      </c>
      <c r="C892" s="107">
        <v>1941</v>
      </c>
      <c r="D892" s="92" t="s">
        <v>21</v>
      </c>
      <c r="E892" s="92" t="s">
        <v>20</v>
      </c>
      <c r="F892" s="111">
        <v>3</v>
      </c>
      <c r="G892" s="111">
        <v>1</v>
      </c>
      <c r="H892" s="114">
        <v>2826.3</v>
      </c>
      <c r="I892" s="114">
        <v>409.69</v>
      </c>
      <c r="J892" s="114">
        <v>400.1</v>
      </c>
      <c r="K892" s="106">
        <f t="shared" si="105"/>
        <v>6741805</v>
      </c>
      <c r="L892" s="108">
        <v>0</v>
      </c>
      <c r="M892" s="108">
        <v>0</v>
      </c>
      <c r="N892" s="108">
        <v>0</v>
      </c>
      <c r="O892" s="104">
        <v>6741805</v>
      </c>
      <c r="P892" s="114">
        <f t="shared" si="104"/>
        <v>2385.3819481300638</v>
      </c>
      <c r="Q892" s="106">
        <v>9673</v>
      </c>
      <c r="R892" s="98" t="s">
        <v>42</v>
      </c>
      <c r="S892" s="25"/>
      <c r="T892" s="25"/>
      <c r="U892" s="25"/>
    </row>
    <row r="893" spans="1:21" s="25" customFormat="1" ht="27" customHeight="1">
      <c r="A893" s="128" t="s">
        <v>1904</v>
      </c>
      <c r="B893" s="99" t="s">
        <v>664</v>
      </c>
      <c r="C893" s="107">
        <v>1955</v>
      </c>
      <c r="D893" s="92" t="s">
        <v>21</v>
      </c>
      <c r="E893" s="92" t="s">
        <v>20</v>
      </c>
      <c r="F893" s="111">
        <v>4</v>
      </c>
      <c r="G893" s="111">
        <v>5</v>
      </c>
      <c r="H893" s="114">
        <v>5099.6000000000004</v>
      </c>
      <c r="I893" s="114">
        <v>596.20000000000005</v>
      </c>
      <c r="J893" s="114">
        <v>3063.5</v>
      </c>
      <c r="K893" s="106">
        <f t="shared" si="105"/>
        <v>12084060</v>
      </c>
      <c r="L893" s="108">
        <v>0</v>
      </c>
      <c r="M893" s="108">
        <v>0</v>
      </c>
      <c r="N893" s="108">
        <v>0</v>
      </c>
      <c r="O893" s="104">
        <v>12084060</v>
      </c>
      <c r="P893" s="114">
        <f t="shared" si="104"/>
        <v>2369.6093811279316</v>
      </c>
      <c r="Q893" s="106">
        <v>9673</v>
      </c>
      <c r="R893" s="98" t="s">
        <v>42</v>
      </c>
    </row>
    <row r="894" spans="1:21" s="26" customFormat="1" ht="27" customHeight="1">
      <c r="A894" s="147" t="s">
        <v>1905</v>
      </c>
      <c r="B894" s="145" t="s">
        <v>665</v>
      </c>
      <c r="C894" s="143">
        <v>1947</v>
      </c>
      <c r="D894" s="149" t="s">
        <v>21</v>
      </c>
      <c r="E894" s="149" t="s">
        <v>20</v>
      </c>
      <c r="F894" s="141">
        <v>3</v>
      </c>
      <c r="G894" s="141">
        <v>1</v>
      </c>
      <c r="H894" s="155">
        <v>876.9</v>
      </c>
      <c r="I894" s="155">
        <v>0</v>
      </c>
      <c r="J894" s="155">
        <v>342.97</v>
      </c>
      <c r="K894" s="106">
        <f t="shared" si="105"/>
        <v>164909.60999999999</v>
      </c>
      <c r="L894" s="108">
        <v>0</v>
      </c>
      <c r="M894" s="108">
        <v>0</v>
      </c>
      <c r="N894" s="108">
        <v>0</v>
      </c>
      <c r="O894" s="104">
        <v>164909.60999999999</v>
      </c>
      <c r="P894" s="114">
        <f t="shared" si="104"/>
        <v>188.059767362299</v>
      </c>
      <c r="Q894" s="106">
        <v>9673</v>
      </c>
      <c r="R894" s="98" t="s">
        <v>41</v>
      </c>
      <c r="S894" s="25"/>
      <c r="T894" s="25"/>
      <c r="U894" s="25"/>
    </row>
    <row r="895" spans="1:21" s="26" customFormat="1" ht="27" customHeight="1">
      <c r="A895" s="148"/>
      <c r="B895" s="146"/>
      <c r="C895" s="144"/>
      <c r="D895" s="150"/>
      <c r="E895" s="150"/>
      <c r="F895" s="142"/>
      <c r="G895" s="142"/>
      <c r="H895" s="156"/>
      <c r="I895" s="156"/>
      <c r="J895" s="156"/>
      <c r="K895" s="106">
        <f>SUM(L895:O895)</f>
        <v>2242614.54</v>
      </c>
      <c r="L895" s="108">
        <v>0</v>
      </c>
      <c r="M895" s="108">
        <v>0</v>
      </c>
      <c r="N895" s="108">
        <v>0</v>
      </c>
      <c r="O895" s="104">
        <v>2242614.54</v>
      </c>
      <c r="P895" s="114">
        <f>K895/H894</f>
        <v>2557.4347588094424</v>
      </c>
      <c r="Q895" s="106">
        <v>9673</v>
      </c>
      <c r="R895" s="98" t="s">
        <v>42</v>
      </c>
      <c r="S895" s="25"/>
      <c r="T895" s="25"/>
      <c r="U895" s="25"/>
    </row>
    <row r="896" spans="1:21" s="26" customFormat="1" ht="27" customHeight="1">
      <c r="A896" s="128" t="s">
        <v>1906</v>
      </c>
      <c r="B896" s="99" t="s">
        <v>666</v>
      </c>
      <c r="C896" s="107">
        <v>1958</v>
      </c>
      <c r="D896" s="92" t="s">
        <v>21</v>
      </c>
      <c r="E896" s="92" t="s">
        <v>20</v>
      </c>
      <c r="F896" s="111">
        <v>4</v>
      </c>
      <c r="G896" s="111">
        <v>4</v>
      </c>
      <c r="H896" s="120">
        <v>4231</v>
      </c>
      <c r="I896" s="120">
        <v>496.4</v>
      </c>
      <c r="J896" s="120">
        <v>2758.6</v>
      </c>
      <c r="K896" s="106">
        <f t="shared" si="105"/>
        <v>19102850</v>
      </c>
      <c r="L896" s="108">
        <v>0</v>
      </c>
      <c r="M896" s="108">
        <v>0</v>
      </c>
      <c r="N896" s="108">
        <v>0</v>
      </c>
      <c r="O896" s="104">
        <v>19102850</v>
      </c>
      <c r="P896" s="114">
        <f t="shared" si="104"/>
        <v>4514.9728196643819</v>
      </c>
      <c r="Q896" s="106">
        <v>9673</v>
      </c>
      <c r="R896" s="103" t="s">
        <v>42</v>
      </c>
      <c r="S896" s="25"/>
      <c r="T896" s="25"/>
      <c r="U896" s="25"/>
    </row>
    <row r="897" spans="1:21" s="26" customFormat="1" ht="27" customHeight="1">
      <c r="A897" s="147" t="s">
        <v>1907</v>
      </c>
      <c r="B897" s="145" t="s">
        <v>667</v>
      </c>
      <c r="C897" s="143">
        <v>1955</v>
      </c>
      <c r="D897" s="149" t="s">
        <v>21</v>
      </c>
      <c r="E897" s="149" t="s">
        <v>20</v>
      </c>
      <c r="F897" s="141">
        <v>4</v>
      </c>
      <c r="G897" s="141">
        <v>4</v>
      </c>
      <c r="H897" s="155">
        <v>3564.8</v>
      </c>
      <c r="I897" s="155">
        <v>0</v>
      </c>
      <c r="J897" s="155">
        <v>1878.37</v>
      </c>
      <c r="K897" s="106">
        <f t="shared" si="105"/>
        <v>4921900.4000000004</v>
      </c>
      <c r="L897" s="108">
        <v>0</v>
      </c>
      <c r="M897" s="108">
        <v>0</v>
      </c>
      <c r="N897" s="108">
        <v>0</v>
      </c>
      <c r="O897" s="104">
        <v>4921900.4000000004</v>
      </c>
      <c r="P897" s="114">
        <f t="shared" si="104"/>
        <v>1380.6946813285458</v>
      </c>
      <c r="Q897" s="106">
        <v>9673</v>
      </c>
      <c r="R897" s="98" t="s">
        <v>41</v>
      </c>
      <c r="S897" s="25"/>
      <c r="T897" s="25"/>
      <c r="U897" s="25"/>
    </row>
    <row r="898" spans="1:21" s="26" customFormat="1" ht="27" customHeight="1">
      <c r="A898" s="148"/>
      <c r="B898" s="146"/>
      <c r="C898" s="144"/>
      <c r="D898" s="150"/>
      <c r="E898" s="150"/>
      <c r="F898" s="142"/>
      <c r="G898" s="142"/>
      <c r="H898" s="156"/>
      <c r="I898" s="156"/>
      <c r="J898" s="156"/>
      <c r="K898" s="106">
        <f>SUM(L898:O898)</f>
        <v>652509.77</v>
      </c>
      <c r="L898" s="108">
        <v>0</v>
      </c>
      <c r="M898" s="108">
        <v>0</v>
      </c>
      <c r="N898" s="108">
        <v>0</v>
      </c>
      <c r="O898" s="104">
        <v>652509.77</v>
      </c>
      <c r="P898" s="114">
        <f>K898/H897</f>
        <v>183.04246241023338</v>
      </c>
      <c r="Q898" s="106">
        <v>9673</v>
      </c>
      <c r="R898" s="103" t="s">
        <v>42</v>
      </c>
      <c r="S898" s="25"/>
      <c r="T898" s="25"/>
      <c r="U898" s="25"/>
    </row>
    <row r="899" spans="1:21" s="26" customFormat="1" ht="27" customHeight="1">
      <c r="A899" s="128" t="s">
        <v>1908</v>
      </c>
      <c r="B899" s="99" t="s">
        <v>668</v>
      </c>
      <c r="C899" s="107" t="s">
        <v>862</v>
      </c>
      <c r="D899" s="92" t="s">
        <v>21</v>
      </c>
      <c r="E899" s="92" t="s">
        <v>20</v>
      </c>
      <c r="F899" s="111">
        <v>3</v>
      </c>
      <c r="G899" s="111">
        <v>2</v>
      </c>
      <c r="H899" s="114">
        <v>637.29999999999995</v>
      </c>
      <c r="I899" s="114">
        <v>0</v>
      </c>
      <c r="J899" s="114">
        <v>637.29999999999995</v>
      </c>
      <c r="K899" s="106">
        <f t="shared" si="105"/>
        <v>4023750</v>
      </c>
      <c r="L899" s="108">
        <v>0</v>
      </c>
      <c r="M899" s="108">
        <v>0</v>
      </c>
      <c r="N899" s="108">
        <v>0</v>
      </c>
      <c r="O899" s="104">
        <v>4023750</v>
      </c>
      <c r="P899" s="114">
        <f t="shared" si="104"/>
        <v>6313.7454887807944</v>
      </c>
      <c r="Q899" s="106">
        <v>9673</v>
      </c>
      <c r="R899" s="98" t="s">
        <v>42</v>
      </c>
      <c r="S899" s="25"/>
      <c r="T899" s="25"/>
      <c r="U899" s="25"/>
    </row>
    <row r="900" spans="1:21" s="26" customFormat="1" ht="27" customHeight="1">
      <c r="A900" s="128" t="s">
        <v>1909</v>
      </c>
      <c r="B900" s="99" t="s">
        <v>663</v>
      </c>
      <c r="C900" s="107">
        <v>1956</v>
      </c>
      <c r="D900" s="92" t="s">
        <v>21</v>
      </c>
      <c r="E900" s="92" t="s">
        <v>20</v>
      </c>
      <c r="F900" s="111">
        <v>4</v>
      </c>
      <c r="G900" s="111">
        <v>3</v>
      </c>
      <c r="H900" s="114">
        <v>2883.6</v>
      </c>
      <c r="I900" s="114">
        <v>314.89999999999998</v>
      </c>
      <c r="J900" s="114">
        <v>1427</v>
      </c>
      <c r="K900" s="106">
        <f>SUM(L900:O900)</f>
        <v>12226422.869999999</v>
      </c>
      <c r="L900" s="108">
        <v>0</v>
      </c>
      <c r="M900" s="108">
        <v>0</v>
      </c>
      <c r="N900" s="108">
        <v>0</v>
      </c>
      <c r="O900" s="104">
        <v>12226422.869999999</v>
      </c>
      <c r="P900" s="114">
        <f>K900/H900</f>
        <v>4239.9857365792759</v>
      </c>
      <c r="Q900" s="106">
        <v>9673</v>
      </c>
      <c r="R900" s="98" t="s">
        <v>41</v>
      </c>
      <c r="S900" s="25"/>
      <c r="T900" s="25"/>
      <c r="U900" s="25"/>
    </row>
    <row r="901" spans="1:21" s="26" customFormat="1" ht="27" customHeight="1">
      <c r="A901" s="128" t="s">
        <v>1910</v>
      </c>
      <c r="B901" s="109" t="s">
        <v>671</v>
      </c>
      <c r="C901" s="107">
        <v>1959</v>
      </c>
      <c r="D901" s="92" t="s">
        <v>21</v>
      </c>
      <c r="E901" s="92" t="s">
        <v>20</v>
      </c>
      <c r="F901" s="111">
        <v>4</v>
      </c>
      <c r="G901" s="111">
        <v>4</v>
      </c>
      <c r="H901" s="114">
        <v>1938.28</v>
      </c>
      <c r="I901" s="114">
        <v>311.89999999999998</v>
      </c>
      <c r="J901" s="114">
        <v>1626.38</v>
      </c>
      <c r="K901" s="106">
        <f t="shared" si="105"/>
        <v>3853300</v>
      </c>
      <c r="L901" s="108">
        <v>0</v>
      </c>
      <c r="M901" s="108">
        <v>0</v>
      </c>
      <c r="N901" s="108">
        <v>0</v>
      </c>
      <c r="O901" s="104">
        <v>3853300</v>
      </c>
      <c r="P901" s="114">
        <f t="shared" si="104"/>
        <v>1987.9996698103473</v>
      </c>
      <c r="Q901" s="106">
        <v>9673</v>
      </c>
      <c r="R901" s="98" t="s">
        <v>42</v>
      </c>
      <c r="S901" s="25"/>
      <c r="T901" s="25"/>
      <c r="U901" s="25"/>
    </row>
    <row r="902" spans="1:21" s="26" customFormat="1" ht="27" customHeight="1">
      <c r="A902" s="128" t="s">
        <v>1911</v>
      </c>
      <c r="B902" s="109" t="s">
        <v>672</v>
      </c>
      <c r="C902" s="107">
        <v>1955</v>
      </c>
      <c r="D902" s="92" t="s">
        <v>21</v>
      </c>
      <c r="E902" s="92" t="s">
        <v>20</v>
      </c>
      <c r="F902" s="111">
        <v>4</v>
      </c>
      <c r="G902" s="111">
        <v>3</v>
      </c>
      <c r="H902" s="114">
        <v>2047.48</v>
      </c>
      <c r="I902" s="114">
        <v>369.85</v>
      </c>
      <c r="J902" s="114">
        <v>1677.63</v>
      </c>
      <c r="K902" s="106">
        <f t="shared" si="105"/>
        <v>4823836.51</v>
      </c>
      <c r="L902" s="108">
        <v>0</v>
      </c>
      <c r="M902" s="108">
        <v>0</v>
      </c>
      <c r="N902" s="108">
        <v>0</v>
      </c>
      <c r="O902" s="104">
        <v>4823836.51</v>
      </c>
      <c r="P902" s="114">
        <f t="shared" si="104"/>
        <v>2355.987120753316</v>
      </c>
      <c r="Q902" s="106">
        <v>9673</v>
      </c>
      <c r="R902" s="98" t="s">
        <v>41</v>
      </c>
      <c r="S902" s="25"/>
      <c r="T902" s="25"/>
      <c r="U902" s="25"/>
    </row>
    <row r="903" spans="1:21" s="26" customFormat="1" ht="27" customHeight="1">
      <c r="A903" s="128" t="s">
        <v>1912</v>
      </c>
      <c r="B903" s="109" t="s">
        <v>673</v>
      </c>
      <c r="C903" s="107">
        <v>1960</v>
      </c>
      <c r="D903" s="92" t="s">
        <v>21</v>
      </c>
      <c r="E903" s="92" t="s">
        <v>20</v>
      </c>
      <c r="F903" s="111">
        <v>5</v>
      </c>
      <c r="G903" s="111">
        <v>4</v>
      </c>
      <c r="H903" s="114">
        <v>3190.4</v>
      </c>
      <c r="I903" s="114">
        <v>114.8</v>
      </c>
      <c r="J903" s="114">
        <v>3075.6</v>
      </c>
      <c r="K903" s="106">
        <f t="shared" si="105"/>
        <v>5742000</v>
      </c>
      <c r="L903" s="108">
        <v>0</v>
      </c>
      <c r="M903" s="108">
        <v>0</v>
      </c>
      <c r="N903" s="108">
        <v>0</v>
      </c>
      <c r="O903" s="104">
        <v>5742000</v>
      </c>
      <c r="P903" s="114">
        <f t="shared" si="104"/>
        <v>1799.7743229689067</v>
      </c>
      <c r="Q903" s="106">
        <v>9673</v>
      </c>
      <c r="R903" s="98" t="s">
        <v>43</v>
      </c>
      <c r="S903" s="25"/>
      <c r="T903" s="25"/>
      <c r="U903" s="25"/>
    </row>
    <row r="904" spans="1:21" s="26" customFormat="1" ht="27" customHeight="1">
      <c r="A904" s="128" t="s">
        <v>1913</v>
      </c>
      <c r="B904" s="109" t="s">
        <v>674</v>
      </c>
      <c r="C904" s="107">
        <v>1960</v>
      </c>
      <c r="D904" s="92" t="s">
        <v>21</v>
      </c>
      <c r="E904" s="92" t="s">
        <v>20</v>
      </c>
      <c r="F904" s="111">
        <v>5</v>
      </c>
      <c r="G904" s="111">
        <v>4</v>
      </c>
      <c r="H904" s="114">
        <v>3167.72</v>
      </c>
      <c r="I904" s="114">
        <v>68.900000000000006</v>
      </c>
      <c r="J904" s="114">
        <v>3098.82</v>
      </c>
      <c r="K904" s="106">
        <f t="shared" si="105"/>
        <v>5703500</v>
      </c>
      <c r="L904" s="108">
        <v>0</v>
      </c>
      <c r="M904" s="108">
        <v>0</v>
      </c>
      <c r="N904" s="108">
        <v>0</v>
      </c>
      <c r="O904" s="104">
        <v>5703500</v>
      </c>
      <c r="P904" s="114">
        <f t="shared" si="104"/>
        <v>1800.5063578851668</v>
      </c>
      <c r="Q904" s="106">
        <v>9673</v>
      </c>
      <c r="R904" s="98" t="s">
        <v>43</v>
      </c>
      <c r="S904" s="25"/>
      <c r="T904" s="25"/>
      <c r="U904" s="25"/>
    </row>
    <row r="905" spans="1:21" s="25" customFormat="1" ht="27" customHeight="1">
      <c r="A905" s="128" t="s">
        <v>1914</v>
      </c>
      <c r="B905" s="109" t="s">
        <v>669</v>
      </c>
      <c r="C905" s="107">
        <v>1960</v>
      </c>
      <c r="D905" s="92" t="s">
        <v>21</v>
      </c>
      <c r="E905" s="92" t="s">
        <v>20</v>
      </c>
      <c r="F905" s="111">
        <v>3</v>
      </c>
      <c r="G905" s="111">
        <v>2</v>
      </c>
      <c r="H905" s="114">
        <v>652.70000000000005</v>
      </c>
      <c r="I905" s="114">
        <v>0</v>
      </c>
      <c r="J905" s="114">
        <v>652.70000000000005</v>
      </c>
      <c r="K905" s="106">
        <f>SUM(L905:O905)</f>
        <v>5698000</v>
      </c>
      <c r="L905" s="108">
        <v>0</v>
      </c>
      <c r="M905" s="108">
        <v>0</v>
      </c>
      <c r="N905" s="108">
        <v>0</v>
      </c>
      <c r="O905" s="104">
        <v>5698000</v>
      </c>
      <c r="P905" s="114">
        <f>K905/H905</f>
        <v>8729.8912210816598</v>
      </c>
      <c r="Q905" s="106">
        <v>9673</v>
      </c>
      <c r="R905" s="98" t="s">
        <v>43</v>
      </c>
    </row>
    <row r="906" spans="1:21" s="26" customFormat="1" ht="27" customHeight="1">
      <c r="A906" s="128" t="s">
        <v>1915</v>
      </c>
      <c r="B906" s="109" t="s">
        <v>670</v>
      </c>
      <c r="C906" s="107">
        <v>1959</v>
      </c>
      <c r="D906" s="92" t="s">
        <v>21</v>
      </c>
      <c r="E906" s="92" t="s">
        <v>20</v>
      </c>
      <c r="F906" s="111">
        <v>3</v>
      </c>
      <c r="G906" s="111">
        <v>1</v>
      </c>
      <c r="H906" s="114">
        <v>989.3</v>
      </c>
      <c r="I906" s="114">
        <v>55.8</v>
      </c>
      <c r="J906" s="114">
        <v>933.5</v>
      </c>
      <c r="K906" s="106">
        <f>SUM(L906:O906)</f>
        <v>4922500</v>
      </c>
      <c r="L906" s="108">
        <v>0</v>
      </c>
      <c r="M906" s="108">
        <v>0</v>
      </c>
      <c r="N906" s="108">
        <v>0</v>
      </c>
      <c r="O906" s="104">
        <v>4922500</v>
      </c>
      <c r="P906" s="114">
        <f>K906/H906</f>
        <v>4975.7404225209748</v>
      </c>
      <c r="Q906" s="106">
        <v>9673</v>
      </c>
      <c r="R906" s="98" t="s">
        <v>42</v>
      </c>
      <c r="S906" s="25"/>
      <c r="T906" s="25"/>
      <c r="U906" s="25"/>
    </row>
    <row r="907" spans="1:21" s="26" customFormat="1" ht="27" customHeight="1">
      <c r="A907" s="166" t="s">
        <v>1916</v>
      </c>
      <c r="B907" s="190" t="s">
        <v>675</v>
      </c>
      <c r="C907" s="174">
        <v>1956</v>
      </c>
      <c r="D907" s="158" t="s">
        <v>21</v>
      </c>
      <c r="E907" s="158" t="s">
        <v>20</v>
      </c>
      <c r="F907" s="175">
        <v>2</v>
      </c>
      <c r="G907" s="175">
        <v>2</v>
      </c>
      <c r="H907" s="157">
        <v>219.9</v>
      </c>
      <c r="I907" s="157">
        <v>105.1</v>
      </c>
      <c r="J907" s="157">
        <v>114.8</v>
      </c>
      <c r="K907" s="106">
        <f t="shared" si="105"/>
        <v>54862.78</v>
      </c>
      <c r="L907" s="108">
        <v>0</v>
      </c>
      <c r="M907" s="108">
        <v>0</v>
      </c>
      <c r="N907" s="108">
        <v>0</v>
      </c>
      <c r="O907" s="104">
        <v>54862.78</v>
      </c>
      <c r="P907" s="114">
        <f t="shared" si="104"/>
        <v>249.48967712596632</v>
      </c>
      <c r="Q907" s="106">
        <v>9673</v>
      </c>
      <c r="R907" s="98" t="s">
        <v>41</v>
      </c>
      <c r="S907" s="25"/>
      <c r="T907" s="25"/>
      <c r="U907" s="25"/>
    </row>
    <row r="908" spans="1:21" s="26" customFormat="1" ht="27" customHeight="1">
      <c r="A908" s="166"/>
      <c r="B908" s="190"/>
      <c r="C908" s="174"/>
      <c r="D908" s="158"/>
      <c r="E908" s="158"/>
      <c r="F908" s="175"/>
      <c r="G908" s="175"/>
      <c r="H908" s="157"/>
      <c r="I908" s="157"/>
      <c r="J908" s="157"/>
      <c r="K908" s="106">
        <f>SUM(L908:O908)</f>
        <v>1782000</v>
      </c>
      <c r="L908" s="108">
        <v>0</v>
      </c>
      <c r="M908" s="108">
        <v>0</v>
      </c>
      <c r="N908" s="108">
        <v>0</v>
      </c>
      <c r="O908" s="104">
        <v>1782000</v>
      </c>
      <c r="P908" s="114">
        <f>K908/H907</f>
        <v>8103.6834924965888</v>
      </c>
      <c r="Q908" s="106">
        <v>9673</v>
      </c>
      <c r="R908" s="98" t="s">
        <v>42</v>
      </c>
      <c r="S908" s="25"/>
      <c r="T908" s="25"/>
      <c r="U908" s="25"/>
    </row>
    <row r="909" spans="1:21" s="26" customFormat="1" ht="27" customHeight="1">
      <c r="A909" s="128" t="s">
        <v>1917</v>
      </c>
      <c r="B909" s="99" t="s">
        <v>676</v>
      </c>
      <c r="C909" s="107">
        <v>1957</v>
      </c>
      <c r="D909" s="92" t="s">
        <v>21</v>
      </c>
      <c r="E909" s="92" t="s">
        <v>20</v>
      </c>
      <c r="F909" s="111">
        <v>2</v>
      </c>
      <c r="G909" s="111">
        <v>2</v>
      </c>
      <c r="H909" s="114">
        <v>393.3</v>
      </c>
      <c r="I909" s="114">
        <v>0</v>
      </c>
      <c r="J909" s="114">
        <v>393.3</v>
      </c>
      <c r="K909" s="106">
        <f t="shared" si="105"/>
        <v>1824644.46</v>
      </c>
      <c r="L909" s="108">
        <v>0</v>
      </c>
      <c r="M909" s="108">
        <v>0</v>
      </c>
      <c r="N909" s="108">
        <v>0</v>
      </c>
      <c r="O909" s="104">
        <v>1824644.46</v>
      </c>
      <c r="P909" s="114">
        <f t="shared" si="104"/>
        <v>4639.3197559115179</v>
      </c>
      <c r="Q909" s="106">
        <v>9673</v>
      </c>
      <c r="R909" s="98" t="s">
        <v>41</v>
      </c>
      <c r="S909" s="25"/>
      <c r="T909" s="25"/>
      <c r="U909" s="25"/>
    </row>
    <row r="910" spans="1:21" s="26" customFormat="1" ht="24.95" customHeight="1">
      <c r="A910" s="166" t="s">
        <v>1918</v>
      </c>
      <c r="B910" s="190" t="s">
        <v>679</v>
      </c>
      <c r="C910" s="174">
        <v>1947</v>
      </c>
      <c r="D910" s="158" t="s">
        <v>21</v>
      </c>
      <c r="E910" s="158" t="s">
        <v>20</v>
      </c>
      <c r="F910" s="175">
        <v>2</v>
      </c>
      <c r="G910" s="175">
        <v>2</v>
      </c>
      <c r="H910" s="157">
        <v>496.56</v>
      </c>
      <c r="I910" s="157">
        <v>157.63999999999999</v>
      </c>
      <c r="J910" s="157">
        <v>338.92</v>
      </c>
      <c r="K910" s="106">
        <f>SUM(L910:O910)</f>
        <v>75456.38</v>
      </c>
      <c r="L910" s="108">
        <v>0</v>
      </c>
      <c r="M910" s="108">
        <v>0</v>
      </c>
      <c r="N910" s="108">
        <v>0</v>
      </c>
      <c r="O910" s="104">
        <v>75456.38</v>
      </c>
      <c r="P910" s="114">
        <f>K910/H910</f>
        <v>151.9582326405671</v>
      </c>
      <c r="Q910" s="106">
        <v>9673</v>
      </c>
      <c r="R910" s="98" t="s">
        <v>41</v>
      </c>
      <c r="S910" s="25"/>
      <c r="T910" s="25"/>
      <c r="U910" s="25"/>
    </row>
    <row r="911" spans="1:21" s="26" customFormat="1" ht="24.95" customHeight="1">
      <c r="A911" s="166"/>
      <c r="B911" s="190"/>
      <c r="C911" s="174"/>
      <c r="D911" s="158"/>
      <c r="E911" s="158"/>
      <c r="F911" s="175"/>
      <c r="G911" s="175"/>
      <c r="H911" s="157"/>
      <c r="I911" s="157"/>
      <c r="J911" s="157"/>
      <c r="K911" s="106">
        <f>SUM(L911:O911)</f>
        <v>5318292</v>
      </c>
      <c r="L911" s="108">
        <v>0</v>
      </c>
      <c r="M911" s="108">
        <v>0</v>
      </c>
      <c r="N911" s="108">
        <v>0</v>
      </c>
      <c r="O911" s="104">
        <v>5318292</v>
      </c>
      <c r="P911" s="114">
        <f>K911/H910</f>
        <v>10710.27066215563</v>
      </c>
      <c r="Q911" s="106">
        <v>9673</v>
      </c>
      <c r="R911" s="98" t="s">
        <v>42</v>
      </c>
      <c r="S911" s="25"/>
      <c r="T911" s="25"/>
      <c r="U911" s="25"/>
    </row>
    <row r="912" spans="1:21" s="26" customFormat="1" ht="24.95" customHeight="1">
      <c r="A912" s="128" t="s">
        <v>1919</v>
      </c>
      <c r="B912" s="99" t="s">
        <v>689</v>
      </c>
      <c r="C912" s="107">
        <v>1957</v>
      </c>
      <c r="D912" s="92" t="s">
        <v>21</v>
      </c>
      <c r="E912" s="92" t="s">
        <v>20</v>
      </c>
      <c r="F912" s="111">
        <v>3</v>
      </c>
      <c r="G912" s="111">
        <v>2</v>
      </c>
      <c r="H912" s="114">
        <v>628.11</v>
      </c>
      <c r="I912" s="114">
        <v>175.1</v>
      </c>
      <c r="J912" s="114">
        <v>453.01</v>
      </c>
      <c r="K912" s="106">
        <f>SUM(L912:O912)</f>
        <v>2965032.13</v>
      </c>
      <c r="L912" s="108">
        <v>0</v>
      </c>
      <c r="M912" s="108">
        <v>0</v>
      </c>
      <c r="N912" s="108">
        <v>0</v>
      </c>
      <c r="O912" s="104">
        <v>2965032.13</v>
      </c>
      <c r="P912" s="114">
        <f>K912/H912</f>
        <v>4720.5618920252818</v>
      </c>
      <c r="Q912" s="106">
        <v>9673</v>
      </c>
      <c r="R912" s="98" t="s">
        <v>41</v>
      </c>
      <c r="S912" s="25"/>
      <c r="T912" s="25"/>
      <c r="U912" s="25"/>
    </row>
    <row r="913" spans="1:21" s="26" customFormat="1" ht="24.95" customHeight="1">
      <c r="A913" s="128" t="s">
        <v>1920</v>
      </c>
      <c r="B913" s="99" t="s">
        <v>677</v>
      </c>
      <c r="C913" s="107">
        <v>1959</v>
      </c>
      <c r="D913" s="92" t="s">
        <v>21</v>
      </c>
      <c r="E913" s="92" t="s">
        <v>20</v>
      </c>
      <c r="F913" s="111">
        <v>3</v>
      </c>
      <c r="G913" s="111">
        <v>3</v>
      </c>
      <c r="H913" s="114">
        <v>1383.7</v>
      </c>
      <c r="I913" s="114">
        <v>165.7</v>
      </c>
      <c r="J913" s="114">
        <v>982.1</v>
      </c>
      <c r="K913" s="106">
        <f t="shared" si="105"/>
        <v>3351695</v>
      </c>
      <c r="L913" s="108">
        <v>0</v>
      </c>
      <c r="M913" s="108">
        <v>0</v>
      </c>
      <c r="N913" s="108">
        <v>0</v>
      </c>
      <c r="O913" s="104">
        <v>3351695</v>
      </c>
      <c r="P913" s="114">
        <f t="shared" si="104"/>
        <v>2422.2700007226999</v>
      </c>
      <c r="Q913" s="106">
        <v>9673</v>
      </c>
      <c r="R913" s="98" t="s">
        <v>42</v>
      </c>
      <c r="S913" s="25"/>
      <c r="T913" s="25"/>
      <c r="U913" s="25"/>
    </row>
    <row r="914" spans="1:21" s="26" customFormat="1" ht="24.95" customHeight="1">
      <c r="A914" s="128" t="s">
        <v>1921</v>
      </c>
      <c r="B914" s="99" t="s">
        <v>678</v>
      </c>
      <c r="C914" s="107">
        <v>1958</v>
      </c>
      <c r="D914" s="92" t="s">
        <v>21</v>
      </c>
      <c r="E914" s="92" t="s">
        <v>20</v>
      </c>
      <c r="F914" s="111">
        <v>4</v>
      </c>
      <c r="G914" s="111">
        <v>3</v>
      </c>
      <c r="H914" s="114">
        <v>2479.7199999999998</v>
      </c>
      <c r="I914" s="114">
        <v>866.8</v>
      </c>
      <c r="J914" s="114">
        <v>1519.7</v>
      </c>
      <c r="K914" s="106">
        <f t="shared" si="105"/>
        <v>5927342</v>
      </c>
      <c r="L914" s="108">
        <v>0</v>
      </c>
      <c r="M914" s="108">
        <v>0</v>
      </c>
      <c r="N914" s="108">
        <v>0</v>
      </c>
      <c r="O914" s="104">
        <v>5927342</v>
      </c>
      <c r="P914" s="114">
        <f t="shared" si="104"/>
        <v>2390.3271337086449</v>
      </c>
      <c r="Q914" s="106">
        <v>9673</v>
      </c>
      <c r="R914" s="103" t="s">
        <v>42</v>
      </c>
      <c r="S914" s="25"/>
      <c r="T914" s="25"/>
      <c r="U914" s="25"/>
    </row>
    <row r="915" spans="1:21" s="26" customFormat="1" ht="24.95" customHeight="1">
      <c r="A915" s="128" t="s">
        <v>1922</v>
      </c>
      <c r="B915" s="99" t="s">
        <v>680</v>
      </c>
      <c r="C915" s="107">
        <v>1959</v>
      </c>
      <c r="D915" s="92" t="s">
        <v>21</v>
      </c>
      <c r="E915" s="92" t="s">
        <v>20</v>
      </c>
      <c r="F915" s="111">
        <v>3</v>
      </c>
      <c r="G915" s="111">
        <v>1</v>
      </c>
      <c r="H915" s="114">
        <v>1394.1</v>
      </c>
      <c r="I915" s="114">
        <v>62.6</v>
      </c>
      <c r="J915" s="114">
        <v>1063.31</v>
      </c>
      <c r="K915" s="106">
        <f t="shared" si="105"/>
        <v>2878729.18</v>
      </c>
      <c r="L915" s="108">
        <v>0</v>
      </c>
      <c r="M915" s="108">
        <v>0</v>
      </c>
      <c r="N915" s="108">
        <v>0</v>
      </c>
      <c r="O915" s="104">
        <v>2878729.18</v>
      </c>
      <c r="P915" s="114">
        <f t="shared" si="104"/>
        <v>2064.9373646079912</v>
      </c>
      <c r="Q915" s="106">
        <v>9673</v>
      </c>
      <c r="R915" s="98" t="s">
        <v>42</v>
      </c>
      <c r="S915" s="25"/>
      <c r="T915" s="25"/>
      <c r="U915" s="25"/>
    </row>
    <row r="916" spans="1:21" s="26" customFormat="1" ht="24.95" customHeight="1">
      <c r="A916" s="128" t="s">
        <v>1923</v>
      </c>
      <c r="B916" s="99" t="s">
        <v>681</v>
      </c>
      <c r="C916" s="107">
        <v>1959</v>
      </c>
      <c r="D916" s="92" t="s">
        <v>21</v>
      </c>
      <c r="E916" s="92" t="s">
        <v>20</v>
      </c>
      <c r="F916" s="111">
        <v>3</v>
      </c>
      <c r="G916" s="111">
        <v>3</v>
      </c>
      <c r="H916" s="114">
        <v>1390.65</v>
      </c>
      <c r="I916" s="114">
        <v>90.9</v>
      </c>
      <c r="J916" s="114">
        <v>970.9</v>
      </c>
      <c r="K916" s="106">
        <f t="shared" si="105"/>
        <v>2871542.15</v>
      </c>
      <c r="L916" s="108">
        <v>0</v>
      </c>
      <c r="M916" s="108">
        <v>0</v>
      </c>
      <c r="N916" s="108">
        <v>0</v>
      </c>
      <c r="O916" s="104">
        <v>2871542.15</v>
      </c>
      <c r="P916" s="114">
        <f t="shared" si="104"/>
        <v>2064.892064861755</v>
      </c>
      <c r="Q916" s="106">
        <v>9673</v>
      </c>
      <c r="R916" s="98" t="s">
        <v>42</v>
      </c>
      <c r="S916" s="25"/>
      <c r="T916" s="25"/>
      <c r="U916" s="25"/>
    </row>
    <row r="917" spans="1:21" s="26" customFormat="1" ht="24.95" customHeight="1">
      <c r="A917" s="128" t="s">
        <v>1924</v>
      </c>
      <c r="B917" s="99" t="s">
        <v>682</v>
      </c>
      <c r="C917" s="107">
        <v>1960</v>
      </c>
      <c r="D917" s="92" t="s">
        <v>21</v>
      </c>
      <c r="E917" s="92" t="s">
        <v>20</v>
      </c>
      <c r="F917" s="111">
        <v>3</v>
      </c>
      <c r="G917" s="111">
        <v>3</v>
      </c>
      <c r="H917" s="114">
        <v>1093.9100000000001</v>
      </c>
      <c r="I917" s="114">
        <v>137.4</v>
      </c>
      <c r="J917" s="114">
        <v>956.51</v>
      </c>
      <c r="K917" s="106">
        <f t="shared" si="105"/>
        <v>2670688.5</v>
      </c>
      <c r="L917" s="108">
        <v>0</v>
      </c>
      <c r="M917" s="108">
        <v>0</v>
      </c>
      <c r="N917" s="108">
        <v>0</v>
      </c>
      <c r="O917" s="104">
        <v>2670688.5</v>
      </c>
      <c r="P917" s="114">
        <f t="shared" si="104"/>
        <v>2441.4151986909342</v>
      </c>
      <c r="Q917" s="106">
        <v>9673</v>
      </c>
      <c r="R917" s="98" t="s">
        <v>43</v>
      </c>
      <c r="S917" s="25"/>
      <c r="T917" s="25"/>
      <c r="U917" s="25"/>
    </row>
    <row r="918" spans="1:21" s="26" customFormat="1" ht="24.95" customHeight="1">
      <c r="A918" s="128" t="s">
        <v>1925</v>
      </c>
      <c r="B918" s="99" t="s">
        <v>683</v>
      </c>
      <c r="C918" s="107">
        <v>1960</v>
      </c>
      <c r="D918" s="92" t="s">
        <v>21</v>
      </c>
      <c r="E918" s="92" t="s">
        <v>20</v>
      </c>
      <c r="F918" s="111">
        <v>2</v>
      </c>
      <c r="G918" s="111">
        <v>3</v>
      </c>
      <c r="H918" s="114">
        <v>563.55999999999995</v>
      </c>
      <c r="I918" s="114">
        <v>0</v>
      </c>
      <c r="J918" s="114">
        <v>563.55999999999995</v>
      </c>
      <c r="K918" s="106">
        <f t="shared" si="105"/>
        <v>2738450</v>
      </c>
      <c r="L918" s="108">
        <v>0</v>
      </c>
      <c r="M918" s="108">
        <v>0</v>
      </c>
      <c r="N918" s="108">
        <v>0</v>
      </c>
      <c r="O918" s="104">
        <v>2738450</v>
      </c>
      <c r="P918" s="114">
        <f t="shared" si="104"/>
        <v>4859.1986656256659</v>
      </c>
      <c r="Q918" s="106">
        <v>9673</v>
      </c>
      <c r="R918" s="98" t="s">
        <v>43</v>
      </c>
      <c r="S918" s="25"/>
      <c r="T918" s="25"/>
      <c r="U918" s="25"/>
    </row>
    <row r="919" spans="1:21" s="26" customFormat="1" ht="24.95" customHeight="1">
      <c r="A919" s="147" t="s">
        <v>1926</v>
      </c>
      <c r="B919" s="145" t="s">
        <v>684</v>
      </c>
      <c r="C919" s="143">
        <v>1958</v>
      </c>
      <c r="D919" s="149" t="s">
        <v>21</v>
      </c>
      <c r="E919" s="149" t="s">
        <v>20</v>
      </c>
      <c r="F919" s="141">
        <v>2</v>
      </c>
      <c r="G919" s="141">
        <v>1</v>
      </c>
      <c r="H919" s="155">
        <v>278.3</v>
      </c>
      <c r="I919" s="155">
        <v>0</v>
      </c>
      <c r="J919" s="155">
        <v>278.3</v>
      </c>
      <c r="K919" s="106">
        <f>SUM(L919:O919)</f>
        <v>300000</v>
      </c>
      <c r="L919" s="108">
        <v>0</v>
      </c>
      <c r="M919" s="108">
        <v>0</v>
      </c>
      <c r="N919" s="108">
        <v>0</v>
      </c>
      <c r="O919" s="104">
        <v>300000</v>
      </c>
      <c r="P919" s="114">
        <f>K919/H919</f>
        <v>1077.9734099892203</v>
      </c>
      <c r="Q919" s="106">
        <v>9673</v>
      </c>
      <c r="R919" s="103" t="s">
        <v>42</v>
      </c>
      <c r="S919" s="25"/>
      <c r="T919" s="25"/>
      <c r="U919" s="25"/>
    </row>
    <row r="920" spans="1:21" s="26" customFormat="1" ht="24.95" customHeight="1">
      <c r="A920" s="148"/>
      <c r="B920" s="146"/>
      <c r="C920" s="144"/>
      <c r="D920" s="150"/>
      <c r="E920" s="150"/>
      <c r="F920" s="142"/>
      <c r="G920" s="142"/>
      <c r="H920" s="156"/>
      <c r="I920" s="156"/>
      <c r="J920" s="156"/>
      <c r="K920" s="106">
        <f>SUM(L921:O921)</f>
        <v>1529000</v>
      </c>
      <c r="L920" s="108"/>
      <c r="M920" s="108">
        <v>0</v>
      </c>
      <c r="N920" s="108">
        <v>0</v>
      </c>
      <c r="O920" s="104">
        <v>1512500</v>
      </c>
      <c r="P920" s="114">
        <f>K919/H919</f>
        <v>1077.9734099892203</v>
      </c>
      <c r="Q920" s="106">
        <v>9673</v>
      </c>
      <c r="R920" s="103" t="s">
        <v>43</v>
      </c>
      <c r="S920" s="25"/>
      <c r="T920" s="25"/>
      <c r="U920" s="25"/>
    </row>
    <row r="921" spans="1:21" s="26" customFormat="1" ht="24.95" customHeight="1">
      <c r="A921" s="128" t="s">
        <v>1927</v>
      </c>
      <c r="B921" s="99" t="s">
        <v>685</v>
      </c>
      <c r="C921" s="107">
        <v>1959</v>
      </c>
      <c r="D921" s="92" t="s">
        <v>21</v>
      </c>
      <c r="E921" s="92" t="s">
        <v>20</v>
      </c>
      <c r="F921" s="111">
        <v>2</v>
      </c>
      <c r="G921" s="111">
        <v>1</v>
      </c>
      <c r="H921" s="114">
        <v>279</v>
      </c>
      <c r="I921" s="114">
        <v>0</v>
      </c>
      <c r="J921" s="114">
        <v>279</v>
      </c>
      <c r="K921" s="106">
        <f t="shared" si="105"/>
        <v>1529000</v>
      </c>
      <c r="L921" s="108">
        <v>0</v>
      </c>
      <c r="M921" s="108">
        <v>0</v>
      </c>
      <c r="N921" s="108">
        <v>0</v>
      </c>
      <c r="O921" s="104">
        <v>1529000</v>
      </c>
      <c r="P921" s="114">
        <f t="shared" si="104"/>
        <v>5480.2867383512548</v>
      </c>
      <c r="Q921" s="106">
        <v>9673</v>
      </c>
      <c r="R921" s="98" t="s">
        <v>42</v>
      </c>
      <c r="S921" s="25"/>
      <c r="T921" s="25"/>
      <c r="U921" s="25"/>
    </row>
    <row r="922" spans="1:21" s="26" customFormat="1" ht="24.95" customHeight="1">
      <c r="A922" s="128" t="s">
        <v>1928</v>
      </c>
      <c r="B922" s="99" t="s">
        <v>686</v>
      </c>
      <c r="C922" s="107">
        <v>1956</v>
      </c>
      <c r="D922" s="92" t="s">
        <v>21</v>
      </c>
      <c r="E922" s="92" t="s">
        <v>20</v>
      </c>
      <c r="F922" s="111">
        <v>2</v>
      </c>
      <c r="G922" s="111">
        <v>2</v>
      </c>
      <c r="H922" s="114">
        <v>620.42999999999995</v>
      </c>
      <c r="I922" s="114">
        <v>0</v>
      </c>
      <c r="J922" s="114">
        <v>620.42999999999995</v>
      </c>
      <c r="K922" s="106">
        <f t="shared" si="105"/>
        <v>2904799.21</v>
      </c>
      <c r="L922" s="108">
        <v>0</v>
      </c>
      <c r="M922" s="108">
        <v>0</v>
      </c>
      <c r="N922" s="108">
        <v>0</v>
      </c>
      <c r="O922" s="104">
        <v>2904799.21</v>
      </c>
      <c r="P922" s="114">
        <f t="shared" si="104"/>
        <v>4681.9128830005002</v>
      </c>
      <c r="Q922" s="106">
        <v>9673</v>
      </c>
      <c r="R922" s="98" t="s">
        <v>41</v>
      </c>
      <c r="S922" s="25"/>
      <c r="T922" s="25"/>
      <c r="U922" s="25"/>
    </row>
    <row r="923" spans="1:21" s="26" customFormat="1" ht="24.95" customHeight="1">
      <c r="A923" s="128" t="s">
        <v>1929</v>
      </c>
      <c r="B923" s="99" t="s">
        <v>687</v>
      </c>
      <c r="C923" s="107">
        <v>1935</v>
      </c>
      <c r="D923" s="92" t="s">
        <v>21</v>
      </c>
      <c r="E923" s="92" t="s">
        <v>20</v>
      </c>
      <c r="F923" s="111">
        <v>2</v>
      </c>
      <c r="G923" s="111">
        <v>2</v>
      </c>
      <c r="H923" s="114">
        <v>549.70000000000005</v>
      </c>
      <c r="I923" s="114">
        <v>0</v>
      </c>
      <c r="J923" s="114">
        <v>549.70000000000005</v>
      </c>
      <c r="K923" s="106">
        <f t="shared" si="105"/>
        <v>2062847.55</v>
      </c>
      <c r="L923" s="108">
        <v>0</v>
      </c>
      <c r="M923" s="108">
        <v>0</v>
      </c>
      <c r="N923" s="108">
        <v>0</v>
      </c>
      <c r="O923" s="104">
        <v>2062847.55</v>
      </c>
      <c r="P923" s="114">
        <f t="shared" si="104"/>
        <v>3752.6788248135344</v>
      </c>
      <c r="Q923" s="106">
        <v>9673</v>
      </c>
      <c r="R923" s="103" t="s">
        <v>41</v>
      </c>
      <c r="S923" s="25"/>
      <c r="T923" s="25"/>
      <c r="U923" s="25"/>
    </row>
    <row r="924" spans="1:21" s="26" customFormat="1" ht="24.95" customHeight="1">
      <c r="A924" s="128" t="s">
        <v>1930</v>
      </c>
      <c r="B924" s="99" t="s">
        <v>688</v>
      </c>
      <c r="C924" s="107">
        <v>1959</v>
      </c>
      <c r="D924" s="92" t="s">
        <v>21</v>
      </c>
      <c r="E924" s="92" t="s">
        <v>20</v>
      </c>
      <c r="F924" s="111">
        <v>2</v>
      </c>
      <c r="G924" s="111">
        <v>2</v>
      </c>
      <c r="H924" s="114">
        <v>849.82</v>
      </c>
      <c r="I924" s="114">
        <v>0</v>
      </c>
      <c r="J924" s="114">
        <v>849.82</v>
      </c>
      <c r="K924" s="106">
        <f t="shared" si="105"/>
        <v>4983000</v>
      </c>
      <c r="L924" s="108">
        <v>0</v>
      </c>
      <c r="M924" s="108">
        <v>0</v>
      </c>
      <c r="N924" s="108">
        <v>0</v>
      </c>
      <c r="O924" s="104">
        <v>4983000</v>
      </c>
      <c r="P924" s="114">
        <f t="shared" si="104"/>
        <v>5863.5946435715796</v>
      </c>
      <c r="Q924" s="106">
        <v>9673</v>
      </c>
      <c r="R924" s="98" t="s">
        <v>42</v>
      </c>
      <c r="S924" s="25"/>
      <c r="T924" s="25"/>
      <c r="U924" s="25"/>
    </row>
    <row r="925" spans="1:21" s="26" customFormat="1" ht="24.95" customHeight="1">
      <c r="A925" s="128" t="s">
        <v>1931</v>
      </c>
      <c r="B925" s="99" t="s">
        <v>690</v>
      </c>
      <c r="C925" s="107">
        <v>1958</v>
      </c>
      <c r="D925" s="92" t="s">
        <v>21</v>
      </c>
      <c r="E925" s="92" t="s">
        <v>20</v>
      </c>
      <c r="F925" s="111">
        <v>2</v>
      </c>
      <c r="G925" s="111">
        <v>1</v>
      </c>
      <c r="H925" s="114">
        <v>369.52</v>
      </c>
      <c r="I925" s="114">
        <v>0</v>
      </c>
      <c r="J925" s="114">
        <v>369.52</v>
      </c>
      <c r="K925" s="106">
        <f t="shared" si="105"/>
        <v>1942600</v>
      </c>
      <c r="L925" s="108">
        <v>0</v>
      </c>
      <c r="M925" s="108">
        <v>0</v>
      </c>
      <c r="N925" s="108">
        <v>0</v>
      </c>
      <c r="O925" s="104">
        <v>1942600</v>
      </c>
      <c r="P925" s="114">
        <f t="shared" si="104"/>
        <v>5257.0902792812303</v>
      </c>
      <c r="Q925" s="106">
        <v>9673</v>
      </c>
      <c r="R925" s="103" t="s">
        <v>42</v>
      </c>
      <c r="S925" s="25"/>
      <c r="T925" s="25"/>
      <c r="U925" s="25"/>
    </row>
    <row r="926" spans="1:21" s="26" customFormat="1" ht="24.95" customHeight="1">
      <c r="A926" s="147" t="s">
        <v>881</v>
      </c>
      <c r="B926" s="145" t="s">
        <v>691</v>
      </c>
      <c r="C926" s="143">
        <v>1955</v>
      </c>
      <c r="D926" s="149" t="s">
        <v>21</v>
      </c>
      <c r="E926" s="149" t="s">
        <v>20</v>
      </c>
      <c r="F926" s="141">
        <v>2</v>
      </c>
      <c r="G926" s="141">
        <v>2</v>
      </c>
      <c r="H926" s="155">
        <v>965.54</v>
      </c>
      <c r="I926" s="155">
        <v>0</v>
      </c>
      <c r="J926" s="155">
        <v>965.54</v>
      </c>
      <c r="K926" s="106">
        <f t="shared" si="105"/>
        <v>72988.7</v>
      </c>
      <c r="L926" s="108">
        <v>0</v>
      </c>
      <c r="M926" s="108">
        <v>0</v>
      </c>
      <c r="N926" s="108">
        <v>0</v>
      </c>
      <c r="O926" s="104">
        <v>72988.7</v>
      </c>
      <c r="P926" s="114">
        <f t="shared" si="104"/>
        <v>75.593657435217594</v>
      </c>
      <c r="Q926" s="106">
        <v>9673</v>
      </c>
      <c r="R926" s="98" t="s">
        <v>41</v>
      </c>
      <c r="S926" s="25"/>
      <c r="T926" s="25"/>
      <c r="U926" s="25"/>
    </row>
    <row r="927" spans="1:21" s="26" customFormat="1" ht="24.95" customHeight="1">
      <c r="A927" s="148"/>
      <c r="B927" s="146"/>
      <c r="C927" s="144"/>
      <c r="D927" s="150"/>
      <c r="E927" s="150"/>
      <c r="F927" s="142"/>
      <c r="G927" s="142"/>
      <c r="H927" s="156"/>
      <c r="I927" s="156"/>
      <c r="J927" s="156"/>
      <c r="K927" s="106">
        <f>SUM(L927:O927)</f>
        <v>4888007.1500000004</v>
      </c>
      <c r="L927" s="108">
        <v>0</v>
      </c>
      <c r="M927" s="108">
        <v>0</v>
      </c>
      <c r="N927" s="108">
        <v>0</v>
      </c>
      <c r="O927" s="104">
        <v>4888007.1500000004</v>
      </c>
      <c r="P927" s="114">
        <f>K927/H926</f>
        <v>5062.4595045259657</v>
      </c>
      <c r="Q927" s="106">
        <v>9673</v>
      </c>
      <c r="R927" s="103" t="s">
        <v>42</v>
      </c>
      <c r="S927" s="25"/>
      <c r="T927" s="25"/>
      <c r="U927" s="25"/>
    </row>
    <row r="928" spans="1:21" s="26" customFormat="1" ht="24.95" customHeight="1">
      <c r="A928" s="128" t="s">
        <v>882</v>
      </c>
      <c r="B928" s="99" t="s">
        <v>694</v>
      </c>
      <c r="C928" s="107">
        <v>1958</v>
      </c>
      <c r="D928" s="92" t="s">
        <v>21</v>
      </c>
      <c r="E928" s="92" t="s">
        <v>20</v>
      </c>
      <c r="F928" s="111">
        <v>2</v>
      </c>
      <c r="G928" s="111">
        <v>1</v>
      </c>
      <c r="H928" s="114">
        <v>429.14</v>
      </c>
      <c r="I928" s="114">
        <v>152.69999999999999</v>
      </c>
      <c r="J928" s="114">
        <v>276.44</v>
      </c>
      <c r="K928" s="106">
        <f>SUM(L928:O928)</f>
        <v>3550323</v>
      </c>
      <c r="L928" s="108">
        <v>0</v>
      </c>
      <c r="M928" s="108">
        <v>0</v>
      </c>
      <c r="N928" s="108">
        <v>0</v>
      </c>
      <c r="O928" s="104">
        <v>3550323</v>
      </c>
      <c r="P928" s="114">
        <f>K928/H928</f>
        <v>8273.1113389569837</v>
      </c>
      <c r="Q928" s="106">
        <v>9673</v>
      </c>
      <c r="R928" s="103" t="s">
        <v>42</v>
      </c>
      <c r="S928" s="25"/>
      <c r="T928" s="25"/>
      <c r="U928" s="25"/>
    </row>
    <row r="929" spans="1:21" s="26" customFormat="1" ht="24.95" customHeight="1">
      <c r="A929" s="128" t="s">
        <v>883</v>
      </c>
      <c r="B929" s="99" t="s">
        <v>695</v>
      </c>
      <c r="C929" s="107">
        <v>1953</v>
      </c>
      <c r="D929" s="92" t="s">
        <v>21</v>
      </c>
      <c r="E929" s="92" t="s">
        <v>20</v>
      </c>
      <c r="F929" s="111">
        <v>2</v>
      </c>
      <c r="G929" s="111">
        <v>2</v>
      </c>
      <c r="H929" s="114">
        <v>1280.4000000000001</v>
      </c>
      <c r="I929" s="114">
        <v>499.6</v>
      </c>
      <c r="J929" s="114">
        <v>780.8</v>
      </c>
      <c r="K929" s="106">
        <f>SUM(L929:O929)</f>
        <v>6267141.54</v>
      </c>
      <c r="L929" s="108">
        <v>0</v>
      </c>
      <c r="M929" s="108">
        <v>0</v>
      </c>
      <c r="N929" s="108">
        <v>0</v>
      </c>
      <c r="O929" s="104">
        <v>6267141.54</v>
      </c>
      <c r="P929" s="114">
        <f>K929/H929</f>
        <v>4894.674742268041</v>
      </c>
      <c r="Q929" s="106">
        <v>9673</v>
      </c>
      <c r="R929" s="98" t="s">
        <v>41</v>
      </c>
      <c r="S929" s="25"/>
      <c r="T929" s="25"/>
      <c r="U929" s="25"/>
    </row>
    <row r="930" spans="1:21" s="26" customFormat="1" ht="24.95" customHeight="1">
      <c r="A930" s="128" t="s">
        <v>884</v>
      </c>
      <c r="B930" s="99" t="s">
        <v>692</v>
      </c>
      <c r="C930" s="107">
        <v>1959</v>
      </c>
      <c r="D930" s="92" t="s">
        <v>21</v>
      </c>
      <c r="E930" s="92" t="s">
        <v>20</v>
      </c>
      <c r="F930" s="111">
        <v>3</v>
      </c>
      <c r="G930" s="111">
        <v>2</v>
      </c>
      <c r="H930" s="114">
        <v>1983.99</v>
      </c>
      <c r="I930" s="114">
        <v>1016.49</v>
      </c>
      <c r="J930" s="114">
        <v>967.5</v>
      </c>
      <c r="K930" s="106">
        <f t="shared" si="105"/>
        <v>2502500</v>
      </c>
      <c r="L930" s="108">
        <v>0</v>
      </c>
      <c r="M930" s="108">
        <v>0</v>
      </c>
      <c r="N930" s="108">
        <v>0</v>
      </c>
      <c r="O930" s="104">
        <v>2502500</v>
      </c>
      <c r="P930" s="114">
        <f t="shared" si="104"/>
        <v>1261.3470834026382</v>
      </c>
      <c r="Q930" s="106">
        <v>9673</v>
      </c>
      <c r="R930" s="98" t="s">
        <v>42</v>
      </c>
      <c r="S930" s="25"/>
      <c r="T930" s="25"/>
      <c r="U930" s="25"/>
    </row>
    <row r="931" spans="1:21" s="26" customFormat="1" ht="24.95" customHeight="1">
      <c r="A931" s="128" t="s">
        <v>885</v>
      </c>
      <c r="B931" s="99" t="s">
        <v>693</v>
      </c>
      <c r="C931" s="107">
        <v>1956</v>
      </c>
      <c r="D931" s="92" t="s">
        <v>21</v>
      </c>
      <c r="E931" s="92" t="s">
        <v>20</v>
      </c>
      <c r="F931" s="111">
        <v>2</v>
      </c>
      <c r="G931" s="111">
        <v>1</v>
      </c>
      <c r="H931" s="114">
        <v>768</v>
      </c>
      <c r="I931" s="114">
        <v>139.19999999999999</v>
      </c>
      <c r="J931" s="114">
        <v>628.79999999999995</v>
      </c>
      <c r="K931" s="106">
        <f t="shared" si="105"/>
        <v>3566948.55</v>
      </c>
      <c r="L931" s="108">
        <v>0</v>
      </c>
      <c r="M931" s="108">
        <v>0</v>
      </c>
      <c r="N931" s="108">
        <v>0</v>
      </c>
      <c r="O931" s="104">
        <v>3566948.55</v>
      </c>
      <c r="P931" s="114">
        <f t="shared" si="104"/>
        <v>4644.4642578124995</v>
      </c>
      <c r="Q931" s="106">
        <v>9673</v>
      </c>
      <c r="R931" s="98" t="s">
        <v>41</v>
      </c>
      <c r="S931" s="25"/>
      <c r="T931" s="25"/>
      <c r="U931" s="25"/>
    </row>
    <row r="932" spans="1:21" ht="24.95" customHeight="1">
      <c r="A932" s="128" t="s">
        <v>1021</v>
      </c>
      <c r="B932" s="72" t="s">
        <v>1094</v>
      </c>
      <c r="C932" s="107">
        <v>1948</v>
      </c>
      <c r="D932" s="107" t="s">
        <v>21</v>
      </c>
      <c r="E932" s="107" t="s">
        <v>20</v>
      </c>
      <c r="F932" s="111">
        <v>2</v>
      </c>
      <c r="G932" s="111">
        <v>2</v>
      </c>
      <c r="H932" s="120">
        <v>523.5</v>
      </c>
      <c r="I932" s="120">
        <v>509.4</v>
      </c>
      <c r="J932" s="120">
        <v>298.17</v>
      </c>
      <c r="K932" s="114">
        <f>SUM(L932:O932)</f>
        <v>1914000</v>
      </c>
      <c r="L932" s="114">
        <v>0</v>
      </c>
      <c r="M932" s="114">
        <v>0</v>
      </c>
      <c r="N932" s="114">
        <v>0</v>
      </c>
      <c r="O932" s="104">
        <v>1914000</v>
      </c>
      <c r="P932" s="114">
        <f>K932/H932</f>
        <v>3656.1604584527222</v>
      </c>
      <c r="Q932" s="114">
        <v>9673</v>
      </c>
      <c r="R932" s="98" t="s">
        <v>42</v>
      </c>
    </row>
    <row r="933" spans="1:21" s="26" customFormat="1" ht="24.95" customHeight="1">
      <c r="A933" s="128" t="s">
        <v>886</v>
      </c>
      <c r="B933" s="72" t="s">
        <v>1052</v>
      </c>
      <c r="C933" s="107">
        <v>1948</v>
      </c>
      <c r="D933" s="107" t="s">
        <v>21</v>
      </c>
      <c r="E933" s="107" t="s">
        <v>20</v>
      </c>
      <c r="F933" s="111">
        <v>2</v>
      </c>
      <c r="G933" s="111">
        <v>1</v>
      </c>
      <c r="H933" s="120">
        <v>760.9</v>
      </c>
      <c r="I933" s="120">
        <v>584.57000000000005</v>
      </c>
      <c r="J933" s="120">
        <v>135.5</v>
      </c>
      <c r="K933" s="106">
        <f>SUM(L933:O933)</f>
        <v>5179580.74</v>
      </c>
      <c r="L933" s="108">
        <v>0</v>
      </c>
      <c r="M933" s="108">
        <v>0</v>
      </c>
      <c r="N933" s="108">
        <v>0</v>
      </c>
      <c r="O933" s="104">
        <v>5179580.74</v>
      </c>
      <c r="P933" s="114">
        <f t="shared" si="104"/>
        <v>6807.1766855040087</v>
      </c>
      <c r="Q933" s="106">
        <v>9674</v>
      </c>
      <c r="R933" s="98" t="s">
        <v>41</v>
      </c>
      <c r="S933" s="25"/>
      <c r="T933" s="25"/>
      <c r="U933" s="25"/>
    </row>
    <row r="934" spans="1:21" s="26" customFormat="1" ht="24.95" customHeight="1">
      <c r="A934" s="128" t="s">
        <v>887</v>
      </c>
      <c r="B934" s="99" t="s">
        <v>696</v>
      </c>
      <c r="C934" s="107">
        <v>1951</v>
      </c>
      <c r="D934" s="92" t="s">
        <v>21</v>
      </c>
      <c r="E934" s="92" t="s">
        <v>20</v>
      </c>
      <c r="F934" s="111">
        <v>3</v>
      </c>
      <c r="G934" s="111">
        <v>2</v>
      </c>
      <c r="H934" s="114">
        <v>1867.95</v>
      </c>
      <c r="I934" s="114">
        <v>60.4</v>
      </c>
      <c r="J934" s="114">
        <v>1074.0999999999999</v>
      </c>
      <c r="K934" s="106">
        <f t="shared" si="105"/>
        <v>7284472.5</v>
      </c>
      <c r="L934" s="108">
        <v>0</v>
      </c>
      <c r="M934" s="108">
        <v>0</v>
      </c>
      <c r="N934" s="108">
        <v>0</v>
      </c>
      <c r="O934" s="104">
        <v>7284472.5</v>
      </c>
      <c r="P934" s="114">
        <f t="shared" si="104"/>
        <v>3899.7149281297679</v>
      </c>
      <c r="Q934" s="106">
        <v>9673</v>
      </c>
      <c r="R934" s="98" t="s">
        <v>42</v>
      </c>
      <c r="S934" s="25"/>
      <c r="T934" s="25"/>
      <c r="U934" s="25"/>
    </row>
    <row r="935" spans="1:21" s="26" customFormat="1" ht="24.95" customHeight="1">
      <c r="A935" s="128" t="s">
        <v>888</v>
      </c>
      <c r="B935" s="99" t="s">
        <v>702</v>
      </c>
      <c r="C935" s="92">
        <v>1960</v>
      </c>
      <c r="D935" s="92" t="s">
        <v>21</v>
      </c>
      <c r="E935" s="92" t="s">
        <v>20</v>
      </c>
      <c r="F935" s="100">
        <v>2</v>
      </c>
      <c r="G935" s="100">
        <v>1</v>
      </c>
      <c r="H935" s="104">
        <v>275.66000000000003</v>
      </c>
      <c r="I935" s="104">
        <v>0</v>
      </c>
      <c r="J935" s="104">
        <v>275.66000000000003</v>
      </c>
      <c r="K935" s="106">
        <f>SUM(L935:O935)</f>
        <v>1452000</v>
      </c>
      <c r="L935" s="108">
        <v>0</v>
      </c>
      <c r="M935" s="108">
        <v>0</v>
      </c>
      <c r="N935" s="108">
        <v>0</v>
      </c>
      <c r="O935" s="104">
        <v>1452000</v>
      </c>
      <c r="P935" s="114">
        <f>K935/H935</f>
        <v>5267.3583399840381</v>
      </c>
      <c r="Q935" s="106">
        <v>9673</v>
      </c>
      <c r="R935" s="98" t="s">
        <v>43</v>
      </c>
      <c r="S935" s="30"/>
      <c r="T935" s="30"/>
      <c r="U935" s="25"/>
    </row>
    <row r="936" spans="1:21" s="26" customFormat="1" ht="24.95" customHeight="1">
      <c r="A936" s="128" t="s">
        <v>889</v>
      </c>
      <c r="B936" s="99" t="s">
        <v>703</v>
      </c>
      <c r="C936" s="92">
        <v>1960</v>
      </c>
      <c r="D936" s="92" t="s">
        <v>21</v>
      </c>
      <c r="E936" s="92" t="s">
        <v>20</v>
      </c>
      <c r="F936" s="100">
        <v>2</v>
      </c>
      <c r="G936" s="100">
        <v>1</v>
      </c>
      <c r="H936" s="120">
        <v>305.7</v>
      </c>
      <c r="I936" s="120">
        <v>280.7</v>
      </c>
      <c r="J936" s="120">
        <v>180.84</v>
      </c>
      <c r="K936" s="106">
        <f>SUM(L936:O936)</f>
        <v>1170000</v>
      </c>
      <c r="L936" s="108">
        <v>0</v>
      </c>
      <c r="M936" s="108">
        <v>0</v>
      </c>
      <c r="N936" s="108">
        <v>0</v>
      </c>
      <c r="O936" s="104">
        <v>1170000</v>
      </c>
      <c r="P936" s="114">
        <f>K936/H936</f>
        <v>3827.2816486751717</v>
      </c>
      <c r="Q936" s="106">
        <v>9673</v>
      </c>
      <c r="R936" s="98" t="s">
        <v>43</v>
      </c>
      <c r="S936" s="25"/>
      <c r="T936" s="25"/>
      <c r="U936" s="25"/>
    </row>
    <row r="937" spans="1:21" s="26" customFormat="1" ht="24.95" customHeight="1">
      <c r="A937" s="128" t="s">
        <v>890</v>
      </c>
      <c r="B937" s="99" t="s">
        <v>704</v>
      </c>
      <c r="C937" s="92">
        <v>1959</v>
      </c>
      <c r="D937" s="92" t="s">
        <v>21</v>
      </c>
      <c r="E937" s="92" t="s">
        <v>20</v>
      </c>
      <c r="F937" s="100">
        <v>2</v>
      </c>
      <c r="G937" s="100">
        <v>1</v>
      </c>
      <c r="H937" s="104">
        <v>274.16000000000003</v>
      </c>
      <c r="I937" s="104">
        <v>0</v>
      </c>
      <c r="J937" s="104">
        <v>274.16000000000003</v>
      </c>
      <c r="K937" s="106">
        <f>SUM(L937:O937)</f>
        <v>1446500</v>
      </c>
      <c r="L937" s="108">
        <v>0</v>
      </c>
      <c r="M937" s="108">
        <v>0</v>
      </c>
      <c r="N937" s="108">
        <v>0</v>
      </c>
      <c r="O937" s="104">
        <v>1446500</v>
      </c>
      <c r="P937" s="114">
        <f>K937/H937</f>
        <v>5276.1161365625903</v>
      </c>
      <c r="Q937" s="106">
        <v>9673</v>
      </c>
      <c r="R937" s="98" t="s">
        <v>42</v>
      </c>
      <c r="S937" s="25"/>
      <c r="T937" s="25"/>
      <c r="U937" s="25"/>
    </row>
    <row r="938" spans="1:21" s="26" customFormat="1" ht="24.95" customHeight="1">
      <c r="A938" s="128" t="s">
        <v>891</v>
      </c>
      <c r="B938" s="99" t="s">
        <v>705</v>
      </c>
      <c r="C938" s="92">
        <v>1960</v>
      </c>
      <c r="D938" s="92" t="s">
        <v>21</v>
      </c>
      <c r="E938" s="92" t="s">
        <v>20</v>
      </c>
      <c r="F938" s="100">
        <v>2</v>
      </c>
      <c r="G938" s="100">
        <v>2</v>
      </c>
      <c r="H938" s="120">
        <v>307.2</v>
      </c>
      <c r="I938" s="120">
        <v>282.2</v>
      </c>
      <c r="J938" s="120">
        <v>173.7</v>
      </c>
      <c r="K938" s="106">
        <f>SUM(L938:O938)</f>
        <v>1080000</v>
      </c>
      <c r="L938" s="108">
        <v>0</v>
      </c>
      <c r="M938" s="108">
        <v>0</v>
      </c>
      <c r="N938" s="108">
        <v>0</v>
      </c>
      <c r="O938" s="104">
        <v>1080000</v>
      </c>
      <c r="P938" s="114">
        <f>K938/H938</f>
        <v>3515.625</v>
      </c>
      <c r="Q938" s="106">
        <v>9673</v>
      </c>
      <c r="R938" s="98" t="s">
        <v>43</v>
      </c>
      <c r="S938" s="25"/>
      <c r="T938" s="25"/>
      <c r="U938" s="25"/>
    </row>
    <row r="939" spans="1:21" s="26" customFormat="1" ht="24.95" customHeight="1">
      <c r="A939" s="147" t="s">
        <v>892</v>
      </c>
      <c r="B939" s="145" t="s">
        <v>697</v>
      </c>
      <c r="C939" s="143">
        <v>1959</v>
      </c>
      <c r="D939" s="149" t="s">
        <v>21</v>
      </c>
      <c r="E939" s="149" t="s">
        <v>20</v>
      </c>
      <c r="F939" s="141">
        <v>2</v>
      </c>
      <c r="G939" s="141">
        <v>1</v>
      </c>
      <c r="H939" s="155">
        <v>278</v>
      </c>
      <c r="I939" s="155">
        <v>0</v>
      </c>
      <c r="J939" s="155">
        <v>278</v>
      </c>
      <c r="K939" s="106">
        <f>SUM(L939:O939)</f>
        <v>300000</v>
      </c>
      <c r="L939" s="108">
        <v>0</v>
      </c>
      <c r="M939" s="108">
        <v>0</v>
      </c>
      <c r="N939" s="108">
        <v>0</v>
      </c>
      <c r="O939" s="104">
        <v>300000</v>
      </c>
      <c r="P939" s="114">
        <f>K939/H939</f>
        <v>1079.1366906474821</v>
      </c>
      <c r="Q939" s="106">
        <v>9673</v>
      </c>
      <c r="R939" s="98" t="s">
        <v>42</v>
      </c>
      <c r="S939" s="25"/>
      <c r="T939" s="25"/>
      <c r="U939" s="25"/>
    </row>
    <row r="940" spans="1:21" s="26" customFormat="1" ht="24.95" customHeight="1">
      <c r="A940" s="148"/>
      <c r="B940" s="146"/>
      <c r="C940" s="144"/>
      <c r="D940" s="150"/>
      <c r="E940" s="150"/>
      <c r="F940" s="142"/>
      <c r="G940" s="142"/>
      <c r="H940" s="156"/>
      <c r="I940" s="156"/>
      <c r="J940" s="156"/>
      <c r="K940" s="106">
        <f t="shared" si="105"/>
        <v>1474000</v>
      </c>
      <c r="L940" s="108">
        <v>0</v>
      </c>
      <c r="M940" s="108">
        <v>0</v>
      </c>
      <c r="N940" s="108">
        <v>0</v>
      </c>
      <c r="O940" s="104">
        <v>1474000</v>
      </c>
      <c r="P940" s="114">
        <f>K940/H939</f>
        <v>5302.1582733812947</v>
      </c>
      <c r="Q940" s="106">
        <v>9673</v>
      </c>
      <c r="R940" s="98" t="s">
        <v>43</v>
      </c>
      <c r="S940" s="25"/>
      <c r="T940" s="25"/>
      <c r="U940" s="25"/>
    </row>
    <row r="941" spans="1:21" s="26" customFormat="1" ht="24.95" customHeight="1">
      <c r="A941" s="128" t="s">
        <v>893</v>
      </c>
      <c r="B941" s="99" t="s">
        <v>698</v>
      </c>
      <c r="C941" s="107">
        <v>1959</v>
      </c>
      <c r="D941" s="92" t="s">
        <v>21</v>
      </c>
      <c r="E941" s="92" t="s">
        <v>20</v>
      </c>
      <c r="F941" s="111">
        <v>2</v>
      </c>
      <c r="G941" s="111">
        <v>1</v>
      </c>
      <c r="H941" s="114">
        <v>281.89999999999998</v>
      </c>
      <c r="I941" s="114">
        <v>88.7</v>
      </c>
      <c r="J941" s="114">
        <v>193.2</v>
      </c>
      <c r="K941" s="106">
        <f t="shared" si="105"/>
        <v>1474000</v>
      </c>
      <c r="L941" s="108">
        <v>0</v>
      </c>
      <c r="M941" s="108">
        <v>0</v>
      </c>
      <c r="N941" s="108">
        <v>0</v>
      </c>
      <c r="O941" s="104">
        <v>1474000</v>
      </c>
      <c r="P941" s="114">
        <f t="shared" si="104"/>
        <v>5228.8045406172405</v>
      </c>
      <c r="Q941" s="106">
        <v>9673</v>
      </c>
      <c r="R941" s="98" t="s">
        <v>42</v>
      </c>
      <c r="S941" s="25"/>
      <c r="T941" s="25"/>
      <c r="U941" s="25"/>
    </row>
    <row r="942" spans="1:21" s="26" customFormat="1" ht="24.95" customHeight="1">
      <c r="A942" s="128" t="s">
        <v>894</v>
      </c>
      <c r="B942" s="99" t="s">
        <v>699</v>
      </c>
      <c r="C942" s="107">
        <v>1959</v>
      </c>
      <c r="D942" s="92" t="s">
        <v>21</v>
      </c>
      <c r="E942" s="92" t="s">
        <v>20</v>
      </c>
      <c r="F942" s="111">
        <v>2</v>
      </c>
      <c r="G942" s="111">
        <v>1</v>
      </c>
      <c r="H942" s="114">
        <v>286.5</v>
      </c>
      <c r="I942" s="114">
        <v>0</v>
      </c>
      <c r="J942" s="114">
        <v>286.5</v>
      </c>
      <c r="K942" s="106">
        <f t="shared" si="105"/>
        <v>1446500</v>
      </c>
      <c r="L942" s="108">
        <v>0</v>
      </c>
      <c r="M942" s="108">
        <v>0</v>
      </c>
      <c r="N942" s="108">
        <v>0</v>
      </c>
      <c r="O942" s="104">
        <v>1446500</v>
      </c>
      <c r="P942" s="114">
        <f t="shared" si="104"/>
        <v>5048.8656195462481</v>
      </c>
      <c r="Q942" s="106">
        <v>9673</v>
      </c>
      <c r="R942" s="98" t="s">
        <v>42</v>
      </c>
      <c r="S942" s="25"/>
      <c r="T942" s="25"/>
      <c r="U942" s="25"/>
    </row>
    <row r="943" spans="1:21" s="26" customFormat="1" ht="24.95" customHeight="1">
      <c r="A943" s="128" t="s">
        <v>895</v>
      </c>
      <c r="B943" s="99" t="s">
        <v>700</v>
      </c>
      <c r="C943" s="92">
        <v>1960</v>
      </c>
      <c r="D943" s="92" t="s">
        <v>21</v>
      </c>
      <c r="E943" s="92" t="s">
        <v>20</v>
      </c>
      <c r="F943" s="92">
        <v>2</v>
      </c>
      <c r="G943" s="92">
        <v>1</v>
      </c>
      <c r="H943" s="104">
        <v>304.3</v>
      </c>
      <c r="I943" s="104">
        <v>0</v>
      </c>
      <c r="J943" s="104">
        <v>304.3</v>
      </c>
      <c r="K943" s="106">
        <f t="shared" si="105"/>
        <v>1474000</v>
      </c>
      <c r="L943" s="108">
        <v>0</v>
      </c>
      <c r="M943" s="108">
        <v>0</v>
      </c>
      <c r="N943" s="108">
        <v>0</v>
      </c>
      <c r="O943" s="94">
        <v>1474000</v>
      </c>
      <c r="P943" s="114">
        <f t="shared" si="104"/>
        <v>4843.904042063753</v>
      </c>
      <c r="Q943" s="106">
        <v>9673</v>
      </c>
      <c r="R943" s="98" t="s">
        <v>43</v>
      </c>
      <c r="S943" s="25"/>
      <c r="T943" s="25"/>
      <c r="U943" s="25"/>
    </row>
    <row r="944" spans="1:21" s="26" customFormat="1" ht="24.95" customHeight="1">
      <c r="A944" s="128" t="s">
        <v>896</v>
      </c>
      <c r="B944" s="99" t="s">
        <v>701</v>
      </c>
      <c r="C944" s="92">
        <v>1960</v>
      </c>
      <c r="D944" s="92" t="s">
        <v>21</v>
      </c>
      <c r="E944" s="92" t="s">
        <v>20</v>
      </c>
      <c r="F944" s="100">
        <v>2</v>
      </c>
      <c r="G944" s="100">
        <v>1</v>
      </c>
      <c r="H944" s="104">
        <v>270.95</v>
      </c>
      <c r="I944" s="104">
        <v>0</v>
      </c>
      <c r="J944" s="104">
        <v>270.95</v>
      </c>
      <c r="K944" s="106">
        <f t="shared" si="105"/>
        <v>1556500</v>
      </c>
      <c r="L944" s="108">
        <v>0</v>
      </c>
      <c r="M944" s="108">
        <v>0</v>
      </c>
      <c r="N944" s="108">
        <v>0</v>
      </c>
      <c r="O944" s="104">
        <v>1556500</v>
      </c>
      <c r="P944" s="114">
        <f t="shared" si="104"/>
        <v>5744.602325152242</v>
      </c>
      <c r="Q944" s="106">
        <v>9673</v>
      </c>
      <c r="R944" s="98" t="s">
        <v>43</v>
      </c>
      <c r="S944" s="25"/>
      <c r="T944" s="25"/>
      <c r="U944" s="25"/>
    </row>
    <row r="945" spans="1:21" s="26" customFormat="1" ht="24.95" customHeight="1">
      <c r="A945" s="128" t="s">
        <v>897</v>
      </c>
      <c r="B945" s="99" t="s">
        <v>728</v>
      </c>
      <c r="C945" s="92">
        <v>1958</v>
      </c>
      <c r="D945" s="92" t="s">
        <v>21</v>
      </c>
      <c r="E945" s="92" t="s">
        <v>20</v>
      </c>
      <c r="F945" s="100">
        <v>2</v>
      </c>
      <c r="G945" s="100">
        <v>1</v>
      </c>
      <c r="H945" s="104">
        <v>444.34</v>
      </c>
      <c r="I945" s="104">
        <v>0</v>
      </c>
      <c r="J945" s="104">
        <v>444.34</v>
      </c>
      <c r="K945" s="106">
        <f>SUM(L945:O945)</f>
        <v>2104850</v>
      </c>
      <c r="L945" s="108">
        <v>0</v>
      </c>
      <c r="M945" s="108">
        <v>0</v>
      </c>
      <c r="N945" s="108">
        <v>0</v>
      </c>
      <c r="O945" s="104">
        <v>2104850</v>
      </c>
      <c r="P945" s="114">
        <f>K945/H945</f>
        <v>4737.0257010397445</v>
      </c>
      <c r="Q945" s="106">
        <v>9673</v>
      </c>
      <c r="R945" s="103" t="s">
        <v>42</v>
      </c>
      <c r="S945" s="25"/>
      <c r="T945" s="25"/>
      <c r="U945" s="25"/>
    </row>
    <row r="946" spans="1:21" s="26" customFormat="1" ht="24.95" customHeight="1">
      <c r="A946" s="128" t="s">
        <v>898</v>
      </c>
      <c r="B946" s="99" t="s">
        <v>729</v>
      </c>
      <c r="C946" s="92">
        <v>1958</v>
      </c>
      <c r="D946" s="92" t="s">
        <v>21</v>
      </c>
      <c r="E946" s="92" t="s">
        <v>20</v>
      </c>
      <c r="F946" s="100">
        <v>2</v>
      </c>
      <c r="G946" s="100">
        <v>1</v>
      </c>
      <c r="H946" s="104">
        <v>436.95</v>
      </c>
      <c r="I946" s="104">
        <v>0</v>
      </c>
      <c r="J946" s="104">
        <v>436.95</v>
      </c>
      <c r="K946" s="106">
        <f>SUM(L946:O946)</f>
        <v>2112000</v>
      </c>
      <c r="L946" s="108">
        <v>0</v>
      </c>
      <c r="M946" s="108">
        <v>0</v>
      </c>
      <c r="N946" s="108">
        <v>0</v>
      </c>
      <c r="O946" s="104">
        <v>2112000</v>
      </c>
      <c r="P946" s="114">
        <f>K946/H946</f>
        <v>4833.5049776862343</v>
      </c>
      <c r="Q946" s="106">
        <v>9673</v>
      </c>
      <c r="R946" s="103" t="s">
        <v>42</v>
      </c>
      <c r="S946" s="25"/>
      <c r="T946" s="25"/>
      <c r="U946" s="25"/>
    </row>
    <row r="947" spans="1:21" s="26" customFormat="1" ht="24.95" customHeight="1">
      <c r="A947" s="128" t="s">
        <v>899</v>
      </c>
      <c r="B947" s="99" t="s">
        <v>706</v>
      </c>
      <c r="C947" s="92">
        <v>1958</v>
      </c>
      <c r="D947" s="92" t="s">
        <v>21</v>
      </c>
      <c r="E947" s="92" t="s">
        <v>20</v>
      </c>
      <c r="F947" s="92">
        <v>2</v>
      </c>
      <c r="G947" s="92">
        <v>2</v>
      </c>
      <c r="H947" s="104">
        <v>429.91</v>
      </c>
      <c r="I947" s="104">
        <v>0</v>
      </c>
      <c r="J947" s="104">
        <v>429.91</v>
      </c>
      <c r="K947" s="106">
        <f t="shared" si="105"/>
        <v>2391400</v>
      </c>
      <c r="L947" s="108">
        <v>0</v>
      </c>
      <c r="M947" s="108">
        <v>0</v>
      </c>
      <c r="N947" s="108">
        <v>0</v>
      </c>
      <c r="O947" s="94">
        <v>2391400</v>
      </c>
      <c r="P947" s="114">
        <f t="shared" si="104"/>
        <v>5562.5596054988246</v>
      </c>
      <c r="Q947" s="106">
        <v>9673</v>
      </c>
      <c r="R947" s="103" t="s">
        <v>42</v>
      </c>
      <c r="S947" s="25"/>
      <c r="T947" s="25"/>
      <c r="U947" s="25"/>
    </row>
    <row r="948" spans="1:21" s="26" customFormat="1" ht="24.95" customHeight="1">
      <c r="A948" s="147" t="s">
        <v>900</v>
      </c>
      <c r="B948" s="145" t="s">
        <v>707</v>
      </c>
      <c r="C948" s="149">
        <v>1959</v>
      </c>
      <c r="D948" s="149" t="s">
        <v>21</v>
      </c>
      <c r="E948" s="149" t="s">
        <v>20</v>
      </c>
      <c r="F948" s="151">
        <v>2</v>
      </c>
      <c r="G948" s="151">
        <v>1</v>
      </c>
      <c r="H948" s="153">
        <v>284.33</v>
      </c>
      <c r="I948" s="153">
        <v>0</v>
      </c>
      <c r="J948" s="153">
        <v>284.33</v>
      </c>
      <c r="K948" s="106">
        <f>SUM(L948:O948)</f>
        <v>300000</v>
      </c>
      <c r="L948" s="108">
        <v>0</v>
      </c>
      <c r="M948" s="108">
        <v>0</v>
      </c>
      <c r="N948" s="108">
        <v>0</v>
      </c>
      <c r="O948" s="94">
        <v>300000</v>
      </c>
      <c r="P948" s="114">
        <f t="shared" si="104"/>
        <v>1055.112017725882</v>
      </c>
      <c r="Q948" s="106">
        <v>9673</v>
      </c>
      <c r="R948" s="98" t="s">
        <v>42</v>
      </c>
      <c r="S948" s="25"/>
      <c r="T948" s="25"/>
      <c r="U948" s="25"/>
    </row>
    <row r="949" spans="1:21" s="26" customFormat="1" ht="24.95" customHeight="1">
      <c r="A949" s="148"/>
      <c r="B949" s="146"/>
      <c r="C949" s="150"/>
      <c r="D949" s="150"/>
      <c r="E949" s="150"/>
      <c r="F949" s="152"/>
      <c r="G949" s="152"/>
      <c r="H949" s="154"/>
      <c r="I949" s="154"/>
      <c r="J949" s="154"/>
      <c r="K949" s="106">
        <f t="shared" si="105"/>
        <v>1472350</v>
      </c>
      <c r="L949" s="108">
        <v>0</v>
      </c>
      <c r="M949" s="108">
        <v>0</v>
      </c>
      <c r="N949" s="108">
        <v>0</v>
      </c>
      <c r="O949" s="104">
        <v>1472350</v>
      </c>
      <c r="P949" s="114">
        <f>K949/H948</f>
        <v>5178.3139309956741</v>
      </c>
      <c r="Q949" s="106">
        <v>9673</v>
      </c>
      <c r="R949" s="98" t="s">
        <v>43</v>
      </c>
      <c r="S949" s="25"/>
      <c r="T949" s="25"/>
      <c r="U949" s="25"/>
    </row>
    <row r="950" spans="1:21" s="26" customFormat="1" ht="24.95" customHeight="1">
      <c r="A950" s="147" t="s">
        <v>901</v>
      </c>
      <c r="B950" s="145" t="s">
        <v>708</v>
      </c>
      <c r="C950" s="149">
        <v>1959</v>
      </c>
      <c r="D950" s="149" t="s">
        <v>21</v>
      </c>
      <c r="E950" s="149" t="s">
        <v>20</v>
      </c>
      <c r="F950" s="151">
        <v>2</v>
      </c>
      <c r="G950" s="151">
        <v>2</v>
      </c>
      <c r="H950" s="153">
        <v>281.74</v>
      </c>
      <c r="I950" s="153">
        <v>0</v>
      </c>
      <c r="J950" s="153">
        <v>281.74</v>
      </c>
      <c r="K950" s="106">
        <f>SUM(L950:O950)</f>
        <v>300000</v>
      </c>
      <c r="L950" s="108">
        <v>0</v>
      </c>
      <c r="M950" s="108">
        <v>0</v>
      </c>
      <c r="N950" s="108">
        <v>0</v>
      </c>
      <c r="O950" s="104">
        <v>300000</v>
      </c>
      <c r="P950" s="114">
        <f t="shared" si="104"/>
        <v>1064.8115283594802</v>
      </c>
      <c r="Q950" s="106">
        <v>9673</v>
      </c>
      <c r="R950" s="98" t="s">
        <v>42</v>
      </c>
      <c r="S950" s="25"/>
      <c r="T950" s="25"/>
      <c r="U950" s="25"/>
    </row>
    <row r="951" spans="1:21" s="26" customFormat="1" ht="24.95" customHeight="1">
      <c r="A951" s="148"/>
      <c r="B951" s="146"/>
      <c r="C951" s="150"/>
      <c r="D951" s="150"/>
      <c r="E951" s="150"/>
      <c r="F951" s="152"/>
      <c r="G951" s="152"/>
      <c r="H951" s="154"/>
      <c r="I951" s="154"/>
      <c r="J951" s="154"/>
      <c r="K951" s="106">
        <f t="shared" si="105"/>
        <v>1483350</v>
      </c>
      <c r="L951" s="108">
        <v>0</v>
      </c>
      <c r="M951" s="108">
        <v>0</v>
      </c>
      <c r="N951" s="108">
        <v>0</v>
      </c>
      <c r="O951" s="104">
        <v>1483350</v>
      </c>
      <c r="P951" s="114">
        <f>K951/H950</f>
        <v>5264.9606019734501</v>
      </c>
      <c r="Q951" s="106">
        <v>9673</v>
      </c>
      <c r="R951" s="98" t="s">
        <v>43</v>
      </c>
      <c r="S951" s="30"/>
      <c r="T951" s="30"/>
      <c r="U951" s="25"/>
    </row>
    <row r="952" spans="1:21" s="26" customFormat="1" ht="24.95" customHeight="1">
      <c r="A952" s="147" t="s">
        <v>902</v>
      </c>
      <c r="B952" s="145" t="s">
        <v>709</v>
      </c>
      <c r="C952" s="149">
        <v>1959</v>
      </c>
      <c r="D952" s="149" t="s">
        <v>21</v>
      </c>
      <c r="E952" s="149" t="s">
        <v>20</v>
      </c>
      <c r="F952" s="151">
        <v>2</v>
      </c>
      <c r="G952" s="151">
        <v>1</v>
      </c>
      <c r="H952" s="153">
        <v>279.36</v>
      </c>
      <c r="I952" s="153">
        <v>0</v>
      </c>
      <c r="J952" s="153">
        <v>279.36</v>
      </c>
      <c r="K952" s="106">
        <f>SUM(L952:O952)</f>
        <v>300000</v>
      </c>
      <c r="L952" s="108">
        <v>0</v>
      </c>
      <c r="M952" s="108">
        <v>0</v>
      </c>
      <c r="N952" s="108">
        <v>0</v>
      </c>
      <c r="O952" s="104">
        <v>300000</v>
      </c>
      <c r="P952" s="114">
        <f>K952/H952</f>
        <v>1073.8831615120275</v>
      </c>
      <c r="Q952" s="106">
        <v>9673</v>
      </c>
      <c r="R952" s="98" t="s">
        <v>42</v>
      </c>
      <c r="S952" s="30"/>
      <c r="T952" s="30"/>
      <c r="U952" s="25"/>
    </row>
    <row r="953" spans="1:21" s="26" customFormat="1" ht="24.95" customHeight="1">
      <c r="A953" s="148"/>
      <c r="B953" s="146"/>
      <c r="C953" s="150"/>
      <c r="D953" s="150"/>
      <c r="E953" s="150"/>
      <c r="F953" s="152"/>
      <c r="G953" s="152"/>
      <c r="H953" s="154"/>
      <c r="I953" s="154"/>
      <c r="J953" s="154"/>
      <c r="K953" s="106">
        <f t="shared" si="105"/>
        <v>1488850</v>
      </c>
      <c r="L953" s="108">
        <v>0</v>
      </c>
      <c r="M953" s="108">
        <v>0</v>
      </c>
      <c r="N953" s="108">
        <v>0</v>
      </c>
      <c r="O953" s="104">
        <v>1488850</v>
      </c>
      <c r="P953" s="114">
        <f>K953/H952</f>
        <v>5329.5031500572732</v>
      </c>
      <c r="Q953" s="106">
        <v>9673</v>
      </c>
      <c r="R953" s="98" t="s">
        <v>43</v>
      </c>
      <c r="S953" s="30"/>
      <c r="T953" s="25"/>
      <c r="U953" s="25"/>
    </row>
    <row r="954" spans="1:21" s="26" customFormat="1" ht="24.95" customHeight="1">
      <c r="A954" s="166" t="s">
        <v>903</v>
      </c>
      <c r="B954" s="190" t="s">
        <v>710</v>
      </c>
      <c r="C954" s="158">
        <v>1956</v>
      </c>
      <c r="D954" s="158" t="s">
        <v>21</v>
      </c>
      <c r="E954" s="158" t="s">
        <v>20</v>
      </c>
      <c r="F954" s="189">
        <v>2</v>
      </c>
      <c r="G954" s="189">
        <v>1</v>
      </c>
      <c r="H954" s="159">
        <v>274.54000000000002</v>
      </c>
      <c r="I954" s="159">
        <v>0</v>
      </c>
      <c r="J954" s="159">
        <v>274.54000000000002</v>
      </c>
      <c r="K954" s="106">
        <f>SUM(L954:O954)</f>
        <v>39357.33</v>
      </c>
      <c r="L954" s="108">
        <v>0</v>
      </c>
      <c r="M954" s="108">
        <v>0</v>
      </c>
      <c r="N954" s="108">
        <v>0</v>
      </c>
      <c r="O954" s="104">
        <v>39357.33</v>
      </c>
      <c r="P954" s="114">
        <f t="shared" si="104"/>
        <v>143.35736140453122</v>
      </c>
      <c r="Q954" s="106">
        <v>9673</v>
      </c>
      <c r="R954" s="103" t="s">
        <v>41</v>
      </c>
      <c r="S954" s="25"/>
      <c r="T954" s="25"/>
      <c r="U954" s="25"/>
    </row>
    <row r="955" spans="1:21" s="26" customFormat="1" ht="24.95" customHeight="1">
      <c r="A955" s="166"/>
      <c r="B955" s="190"/>
      <c r="C955" s="158"/>
      <c r="D955" s="158"/>
      <c r="E955" s="158"/>
      <c r="F955" s="189"/>
      <c r="G955" s="189"/>
      <c r="H955" s="159"/>
      <c r="I955" s="159"/>
      <c r="J955" s="159"/>
      <c r="K955" s="106">
        <f t="shared" si="105"/>
        <v>1441000</v>
      </c>
      <c r="L955" s="108">
        <v>0</v>
      </c>
      <c r="M955" s="108">
        <v>0</v>
      </c>
      <c r="N955" s="108">
        <v>0</v>
      </c>
      <c r="O955" s="104">
        <v>1441000</v>
      </c>
      <c r="P955" s="114">
        <f>K955/H954</f>
        <v>5248.7797770816633</v>
      </c>
      <c r="Q955" s="106">
        <v>9673</v>
      </c>
      <c r="R955" s="98" t="s">
        <v>42</v>
      </c>
      <c r="S955" s="25"/>
      <c r="T955" s="25"/>
      <c r="U955" s="25"/>
    </row>
    <row r="956" spans="1:21" s="26" customFormat="1" ht="24" customHeight="1">
      <c r="A956" s="128" t="s">
        <v>1193</v>
      </c>
      <c r="B956" s="99" t="s">
        <v>711</v>
      </c>
      <c r="C956" s="92">
        <v>1960</v>
      </c>
      <c r="D956" s="92" t="s">
        <v>21</v>
      </c>
      <c r="E956" s="92" t="s">
        <v>20</v>
      </c>
      <c r="F956" s="100">
        <v>2</v>
      </c>
      <c r="G956" s="100">
        <v>1</v>
      </c>
      <c r="H956" s="104">
        <v>271.5</v>
      </c>
      <c r="I956" s="104">
        <v>0</v>
      </c>
      <c r="J956" s="104">
        <v>271.5</v>
      </c>
      <c r="K956" s="106">
        <f t="shared" si="105"/>
        <v>1991550</v>
      </c>
      <c r="L956" s="108">
        <v>0</v>
      </c>
      <c r="M956" s="108">
        <v>0</v>
      </c>
      <c r="N956" s="108">
        <v>0</v>
      </c>
      <c r="O956" s="104">
        <v>1991550</v>
      </c>
      <c r="P956" s="114">
        <f t="shared" si="104"/>
        <v>7335.3591160220994</v>
      </c>
      <c r="Q956" s="106">
        <v>9673</v>
      </c>
      <c r="R956" s="98" t="s">
        <v>43</v>
      </c>
      <c r="S956" s="25"/>
      <c r="T956" s="25"/>
      <c r="U956" s="25"/>
    </row>
    <row r="957" spans="1:21" s="26" customFormat="1" ht="24" customHeight="1">
      <c r="A957" s="128" t="s">
        <v>904</v>
      </c>
      <c r="B957" s="99" t="s">
        <v>712</v>
      </c>
      <c r="C957" s="92">
        <v>1960</v>
      </c>
      <c r="D957" s="92" t="s">
        <v>21</v>
      </c>
      <c r="E957" s="92" t="s">
        <v>20</v>
      </c>
      <c r="F957" s="100">
        <v>2</v>
      </c>
      <c r="G957" s="100">
        <v>1</v>
      </c>
      <c r="H957" s="104">
        <v>277.14999999999998</v>
      </c>
      <c r="I957" s="104">
        <v>0</v>
      </c>
      <c r="J957" s="104">
        <v>277.14999999999998</v>
      </c>
      <c r="K957" s="106">
        <f t="shared" si="105"/>
        <v>1355750</v>
      </c>
      <c r="L957" s="108">
        <v>0</v>
      </c>
      <c r="M957" s="108">
        <v>0</v>
      </c>
      <c r="N957" s="108">
        <v>0</v>
      </c>
      <c r="O957" s="104">
        <v>1355750</v>
      </c>
      <c r="P957" s="114">
        <f t="shared" si="104"/>
        <v>4891.7553671297137</v>
      </c>
      <c r="Q957" s="106">
        <v>9673</v>
      </c>
      <c r="R957" s="98" t="s">
        <v>43</v>
      </c>
      <c r="S957" s="25"/>
      <c r="T957" s="25"/>
      <c r="U957" s="25"/>
    </row>
    <row r="958" spans="1:21" s="26" customFormat="1" ht="24" customHeight="1">
      <c r="A958" s="128" t="s">
        <v>1932</v>
      </c>
      <c r="B958" s="99" t="s">
        <v>713</v>
      </c>
      <c r="C958" s="92">
        <v>1959</v>
      </c>
      <c r="D958" s="92" t="s">
        <v>21</v>
      </c>
      <c r="E958" s="92" t="s">
        <v>20</v>
      </c>
      <c r="F958" s="100">
        <v>2</v>
      </c>
      <c r="G958" s="100">
        <v>2</v>
      </c>
      <c r="H958" s="104">
        <v>389.96</v>
      </c>
      <c r="I958" s="104">
        <v>0</v>
      </c>
      <c r="J958" s="104">
        <v>389.96</v>
      </c>
      <c r="K958" s="106">
        <f t="shared" si="105"/>
        <v>2114200</v>
      </c>
      <c r="L958" s="108">
        <v>0</v>
      </c>
      <c r="M958" s="108">
        <v>0</v>
      </c>
      <c r="N958" s="108">
        <v>0</v>
      </c>
      <c r="O958" s="104">
        <v>2114200</v>
      </c>
      <c r="P958" s="114">
        <f t="shared" ref="P958:P994" si="106">K958/H958</f>
        <v>5421.5817006872503</v>
      </c>
      <c r="Q958" s="106">
        <v>9673</v>
      </c>
      <c r="R958" s="98" t="s">
        <v>42</v>
      </c>
      <c r="S958" s="25"/>
      <c r="T958" s="25"/>
      <c r="U958" s="25"/>
    </row>
    <row r="959" spans="1:21" s="26" customFormat="1" ht="24" customHeight="1">
      <c r="A959" s="128" t="s">
        <v>905</v>
      </c>
      <c r="B959" s="99" t="s">
        <v>714</v>
      </c>
      <c r="C959" s="92">
        <v>1958</v>
      </c>
      <c r="D959" s="92" t="s">
        <v>21</v>
      </c>
      <c r="E959" s="92" t="s">
        <v>20</v>
      </c>
      <c r="F959" s="100">
        <v>2</v>
      </c>
      <c r="G959" s="100">
        <v>1</v>
      </c>
      <c r="H959" s="104">
        <v>307.88</v>
      </c>
      <c r="I959" s="104">
        <v>0</v>
      </c>
      <c r="J959" s="104">
        <v>307.88</v>
      </c>
      <c r="K959" s="106">
        <f t="shared" ref="K959:K994" si="107">SUM(L959:O959)</f>
        <v>1411850</v>
      </c>
      <c r="L959" s="108">
        <v>0</v>
      </c>
      <c r="M959" s="108">
        <v>0</v>
      </c>
      <c r="N959" s="108">
        <v>0</v>
      </c>
      <c r="O959" s="104">
        <v>1411850</v>
      </c>
      <c r="P959" s="114">
        <f t="shared" si="106"/>
        <v>4585.7152137196308</v>
      </c>
      <c r="Q959" s="106">
        <v>9673</v>
      </c>
      <c r="R959" s="103" t="s">
        <v>42</v>
      </c>
      <c r="S959" s="25"/>
      <c r="T959" s="25"/>
      <c r="U959" s="25"/>
    </row>
    <row r="960" spans="1:21" s="26" customFormat="1" ht="24" customHeight="1">
      <c r="A960" s="128" t="s">
        <v>906</v>
      </c>
      <c r="B960" s="99" t="s">
        <v>715</v>
      </c>
      <c r="C960" s="92">
        <v>1958</v>
      </c>
      <c r="D960" s="92" t="s">
        <v>21</v>
      </c>
      <c r="E960" s="92" t="s">
        <v>20</v>
      </c>
      <c r="F960" s="100">
        <v>2</v>
      </c>
      <c r="G960" s="100">
        <v>1</v>
      </c>
      <c r="H960" s="104">
        <v>266.48</v>
      </c>
      <c r="I960" s="104">
        <v>0</v>
      </c>
      <c r="J960" s="104">
        <v>266.48</v>
      </c>
      <c r="K960" s="106">
        <f t="shared" si="107"/>
        <v>1399200</v>
      </c>
      <c r="L960" s="108">
        <v>0</v>
      </c>
      <c r="M960" s="108">
        <v>0</v>
      </c>
      <c r="N960" s="108">
        <v>0</v>
      </c>
      <c r="O960" s="104">
        <v>1399200</v>
      </c>
      <c r="P960" s="114">
        <f t="shared" si="106"/>
        <v>5250.6754728309816</v>
      </c>
      <c r="Q960" s="106">
        <v>9673</v>
      </c>
      <c r="R960" s="103" t="s">
        <v>42</v>
      </c>
      <c r="S960" s="25"/>
      <c r="T960" s="25"/>
      <c r="U960" s="25"/>
    </row>
    <row r="961" spans="1:21" s="26" customFormat="1" ht="24" customHeight="1">
      <c r="A961" s="128" t="s">
        <v>907</v>
      </c>
      <c r="B961" s="99" t="s">
        <v>716</v>
      </c>
      <c r="C961" s="92">
        <v>1959</v>
      </c>
      <c r="D961" s="92" t="s">
        <v>21</v>
      </c>
      <c r="E961" s="92" t="s">
        <v>20</v>
      </c>
      <c r="F961" s="100">
        <v>2</v>
      </c>
      <c r="G961" s="100">
        <v>1</v>
      </c>
      <c r="H961" s="104">
        <v>300.67</v>
      </c>
      <c r="I961" s="104">
        <v>0</v>
      </c>
      <c r="J961" s="104">
        <v>300.67</v>
      </c>
      <c r="K961" s="106">
        <f t="shared" si="107"/>
        <v>1340900</v>
      </c>
      <c r="L961" s="108">
        <v>0</v>
      </c>
      <c r="M961" s="108">
        <v>0</v>
      </c>
      <c r="N961" s="108">
        <v>0</v>
      </c>
      <c r="O961" s="104">
        <v>1340900</v>
      </c>
      <c r="P961" s="114">
        <f t="shared" si="106"/>
        <v>4459.7066551368607</v>
      </c>
      <c r="Q961" s="106">
        <v>9673</v>
      </c>
      <c r="R961" s="98" t="s">
        <v>43</v>
      </c>
      <c r="S961" s="25"/>
      <c r="T961" s="25"/>
      <c r="U961" s="30"/>
    </row>
    <row r="962" spans="1:21" s="26" customFormat="1" ht="23.1" customHeight="1">
      <c r="A962" s="128" t="s">
        <v>908</v>
      </c>
      <c r="B962" s="99" t="s">
        <v>717</v>
      </c>
      <c r="C962" s="92">
        <v>1959</v>
      </c>
      <c r="D962" s="92" t="s">
        <v>21</v>
      </c>
      <c r="E962" s="92" t="s">
        <v>20</v>
      </c>
      <c r="F962" s="100">
        <v>2</v>
      </c>
      <c r="G962" s="100">
        <v>1</v>
      </c>
      <c r="H962" s="104">
        <v>266.39999999999998</v>
      </c>
      <c r="I962" s="104">
        <v>0</v>
      </c>
      <c r="J962" s="104">
        <v>266.39999999999998</v>
      </c>
      <c r="K962" s="106">
        <f t="shared" si="107"/>
        <v>1352450</v>
      </c>
      <c r="L962" s="108">
        <v>0</v>
      </c>
      <c r="M962" s="108">
        <v>0</v>
      </c>
      <c r="N962" s="108">
        <v>0</v>
      </c>
      <c r="O962" s="104">
        <v>1352450</v>
      </c>
      <c r="P962" s="114">
        <f t="shared" si="106"/>
        <v>5076.764264264265</v>
      </c>
      <c r="Q962" s="106">
        <v>9673</v>
      </c>
      <c r="R962" s="98" t="s">
        <v>43</v>
      </c>
      <c r="S962" s="25"/>
      <c r="T962" s="25"/>
      <c r="U962" s="25"/>
    </row>
    <row r="963" spans="1:21" s="26" customFormat="1" ht="23.1" customHeight="1">
      <c r="A963" s="128" t="s">
        <v>909</v>
      </c>
      <c r="B963" s="99" t="s">
        <v>718</v>
      </c>
      <c r="C963" s="92">
        <v>1959</v>
      </c>
      <c r="D963" s="92" t="s">
        <v>21</v>
      </c>
      <c r="E963" s="92" t="s">
        <v>20</v>
      </c>
      <c r="F963" s="100">
        <v>2</v>
      </c>
      <c r="G963" s="100">
        <v>1</v>
      </c>
      <c r="H963" s="104">
        <v>296.7</v>
      </c>
      <c r="I963" s="104">
        <v>0</v>
      </c>
      <c r="J963" s="104">
        <v>296.7</v>
      </c>
      <c r="K963" s="106">
        <f t="shared" si="107"/>
        <v>1342550</v>
      </c>
      <c r="L963" s="108">
        <v>0</v>
      </c>
      <c r="M963" s="108">
        <v>0</v>
      </c>
      <c r="N963" s="108">
        <v>0</v>
      </c>
      <c r="O963" s="104">
        <v>1342550</v>
      </c>
      <c r="P963" s="114">
        <f t="shared" si="106"/>
        <v>4524.9410178631615</v>
      </c>
      <c r="Q963" s="106">
        <v>9673</v>
      </c>
      <c r="R963" s="98" t="s">
        <v>43</v>
      </c>
      <c r="S963" s="25"/>
      <c r="T963" s="25"/>
      <c r="U963" s="25"/>
    </row>
    <row r="964" spans="1:21" s="26" customFormat="1" ht="23.1" customHeight="1">
      <c r="A964" s="128" t="s">
        <v>910</v>
      </c>
      <c r="B964" s="99" t="s">
        <v>719</v>
      </c>
      <c r="C964" s="92">
        <v>1960</v>
      </c>
      <c r="D964" s="92" t="s">
        <v>21</v>
      </c>
      <c r="E964" s="92" t="s">
        <v>20</v>
      </c>
      <c r="F964" s="100">
        <v>2</v>
      </c>
      <c r="G964" s="100">
        <v>1</v>
      </c>
      <c r="H964" s="104">
        <v>286.8</v>
      </c>
      <c r="I964" s="104">
        <v>0</v>
      </c>
      <c r="J964" s="104">
        <v>286.8</v>
      </c>
      <c r="K964" s="106">
        <f t="shared" si="107"/>
        <v>1346400</v>
      </c>
      <c r="L964" s="108">
        <v>0</v>
      </c>
      <c r="M964" s="108">
        <v>0</v>
      </c>
      <c r="N964" s="108">
        <v>0</v>
      </c>
      <c r="O964" s="104">
        <v>1346400</v>
      </c>
      <c r="P964" s="114">
        <f t="shared" si="106"/>
        <v>4694.5606694560665</v>
      </c>
      <c r="Q964" s="106">
        <v>9673</v>
      </c>
      <c r="R964" s="98" t="s">
        <v>43</v>
      </c>
      <c r="S964" s="25"/>
      <c r="T964" s="25"/>
      <c r="U964" s="25"/>
    </row>
    <row r="965" spans="1:21" s="26" customFormat="1" ht="23.1" customHeight="1">
      <c r="A965" s="128" t="s">
        <v>911</v>
      </c>
      <c r="B965" s="99" t="s">
        <v>720</v>
      </c>
      <c r="C965" s="92">
        <v>1960</v>
      </c>
      <c r="D965" s="92" t="s">
        <v>21</v>
      </c>
      <c r="E965" s="92" t="s">
        <v>20</v>
      </c>
      <c r="F965" s="100">
        <v>2</v>
      </c>
      <c r="G965" s="100">
        <v>1</v>
      </c>
      <c r="H965" s="104">
        <v>280.39999999999998</v>
      </c>
      <c r="I965" s="104">
        <v>90.3</v>
      </c>
      <c r="J965" s="104">
        <v>190.1</v>
      </c>
      <c r="K965" s="106">
        <f t="shared" si="107"/>
        <v>1646400</v>
      </c>
      <c r="L965" s="108">
        <v>0</v>
      </c>
      <c r="M965" s="108">
        <v>0</v>
      </c>
      <c r="N965" s="108">
        <v>0</v>
      </c>
      <c r="O965" s="104">
        <v>1646400</v>
      </c>
      <c r="P965" s="114">
        <f t="shared" si="106"/>
        <v>5871.6119828815981</v>
      </c>
      <c r="Q965" s="106">
        <v>9673</v>
      </c>
      <c r="R965" s="98" t="s">
        <v>43</v>
      </c>
      <c r="S965" s="25"/>
      <c r="T965" s="25"/>
      <c r="U965" s="25"/>
    </row>
    <row r="966" spans="1:21" s="26" customFormat="1" ht="23.1" customHeight="1">
      <c r="A966" s="128" t="s">
        <v>912</v>
      </c>
      <c r="B966" s="99" t="s">
        <v>721</v>
      </c>
      <c r="C966" s="92">
        <v>1958</v>
      </c>
      <c r="D966" s="92" t="s">
        <v>21</v>
      </c>
      <c r="E966" s="92" t="s">
        <v>20</v>
      </c>
      <c r="F966" s="100">
        <v>2</v>
      </c>
      <c r="G966" s="100">
        <v>1</v>
      </c>
      <c r="H966" s="104">
        <v>276.39999999999998</v>
      </c>
      <c r="I966" s="104">
        <v>0</v>
      </c>
      <c r="J966" s="104">
        <v>276.39999999999998</v>
      </c>
      <c r="K966" s="106">
        <f t="shared" si="107"/>
        <v>1345300</v>
      </c>
      <c r="L966" s="108">
        <v>0</v>
      </c>
      <c r="M966" s="108">
        <v>0</v>
      </c>
      <c r="N966" s="108">
        <v>0</v>
      </c>
      <c r="O966" s="104">
        <v>1345300</v>
      </c>
      <c r="P966" s="114">
        <f t="shared" si="106"/>
        <v>4867.2214182344433</v>
      </c>
      <c r="Q966" s="106">
        <v>9673</v>
      </c>
      <c r="R966" s="103" t="s">
        <v>42</v>
      </c>
      <c r="S966" s="25"/>
      <c r="T966" s="25"/>
      <c r="U966" s="25"/>
    </row>
    <row r="967" spans="1:21" s="26" customFormat="1" ht="23.1" customHeight="1">
      <c r="A967" s="128" t="s">
        <v>913</v>
      </c>
      <c r="B967" s="99" t="s">
        <v>722</v>
      </c>
      <c r="C967" s="92">
        <v>1959</v>
      </c>
      <c r="D967" s="92" t="s">
        <v>21</v>
      </c>
      <c r="E967" s="92" t="s">
        <v>20</v>
      </c>
      <c r="F967" s="100">
        <v>2</v>
      </c>
      <c r="G967" s="100">
        <v>1</v>
      </c>
      <c r="H967" s="104">
        <v>277.2</v>
      </c>
      <c r="I967" s="104">
        <v>0</v>
      </c>
      <c r="J967" s="104">
        <v>277.2</v>
      </c>
      <c r="K967" s="106">
        <f t="shared" si="107"/>
        <v>1353000</v>
      </c>
      <c r="L967" s="108">
        <v>0</v>
      </c>
      <c r="M967" s="108">
        <v>0</v>
      </c>
      <c r="N967" s="108">
        <v>0</v>
      </c>
      <c r="O967" s="104">
        <v>1353000</v>
      </c>
      <c r="P967" s="114">
        <f t="shared" si="106"/>
        <v>4880.9523809523807</v>
      </c>
      <c r="Q967" s="106">
        <v>9673</v>
      </c>
      <c r="R967" s="98" t="s">
        <v>43</v>
      </c>
      <c r="S967" s="25"/>
      <c r="T967" s="25"/>
      <c r="U967" s="25"/>
    </row>
    <row r="968" spans="1:21" s="26" customFormat="1" ht="23.1" customHeight="1">
      <c r="A968" s="128" t="s">
        <v>914</v>
      </c>
      <c r="B968" s="99" t="s">
        <v>723</v>
      </c>
      <c r="C968" s="92">
        <v>1959</v>
      </c>
      <c r="D968" s="92" t="s">
        <v>21</v>
      </c>
      <c r="E968" s="92" t="s">
        <v>20</v>
      </c>
      <c r="F968" s="100">
        <v>2</v>
      </c>
      <c r="G968" s="100">
        <v>1</v>
      </c>
      <c r="H968" s="104">
        <v>274.87</v>
      </c>
      <c r="I968" s="104">
        <v>0</v>
      </c>
      <c r="J968" s="104">
        <v>274.87</v>
      </c>
      <c r="K968" s="106">
        <f t="shared" si="107"/>
        <v>1370600</v>
      </c>
      <c r="L968" s="108">
        <v>0</v>
      </c>
      <c r="M968" s="108">
        <v>0</v>
      </c>
      <c r="N968" s="108">
        <v>0</v>
      </c>
      <c r="O968" s="104">
        <v>1370600</v>
      </c>
      <c r="P968" s="114">
        <f t="shared" si="106"/>
        <v>4986.3571870338701</v>
      </c>
      <c r="Q968" s="106">
        <v>9673</v>
      </c>
      <c r="R968" s="98" t="s">
        <v>43</v>
      </c>
      <c r="S968" s="25"/>
      <c r="T968" s="25"/>
      <c r="U968" s="25"/>
    </row>
    <row r="969" spans="1:21" s="26" customFormat="1" ht="23.1" customHeight="1">
      <c r="A969" s="128" t="s">
        <v>915</v>
      </c>
      <c r="B969" s="99" t="s">
        <v>724</v>
      </c>
      <c r="C969" s="92">
        <v>1958</v>
      </c>
      <c r="D969" s="92" t="s">
        <v>21</v>
      </c>
      <c r="E969" s="92" t="s">
        <v>20</v>
      </c>
      <c r="F969" s="100">
        <v>2</v>
      </c>
      <c r="G969" s="100">
        <v>1</v>
      </c>
      <c r="H969" s="104">
        <v>274.60000000000002</v>
      </c>
      <c r="I969" s="104">
        <v>0</v>
      </c>
      <c r="J969" s="104">
        <v>274.60000000000002</v>
      </c>
      <c r="K969" s="106">
        <f t="shared" si="107"/>
        <v>1463550</v>
      </c>
      <c r="L969" s="108">
        <v>0</v>
      </c>
      <c r="M969" s="108">
        <v>0</v>
      </c>
      <c r="N969" s="108">
        <v>0</v>
      </c>
      <c r="O969" s="104">
        <v>1463550</v>
      </c>
      <c r="P969" s="114">
        <f t="shared" si="106"/>
        <v>5329.752367079388</v>
      </c>
      <c r="Q969" s="106">
        <v>9673</v>
      </c>
      <c r="R969" s="103" t="s">
        <v>42</v>
      </c>
      <c r="S969" s="25"/>
      <c r="T969" s="25"/>
      <c r="U969" s="25"/>
    </row>
    <row r="970" spans="1:21" s="26" customFormat="1" ht="23.1" customHeight="1">
      <c r="A970" s="128" t="s">
        <v>916</v>
      </c>
      <c r="B970" s="99" t="s">
        <v>725</v>
      </c>
      <c r="C970" s="92">
        <v>1958</v>
      </c>
      <c r="D970" s="92" t="s">
        <v>21</v>
      </c>
      <c r="E970" s="92" t="s">
        <v>20</v>
      </c>
      <c r="F970" s="100">
        <v>2</v>
      </c>
      <c r="G970" s="100">
        <v>1</v>
      </c>
      <c r="H970" s="104">
        <v>276.89999999999998</v>
      </c>
      <c r="I970" s="104">
        <v>0</v>
      </c>
      <c r="J970" s="104">
        <v>276.89999999999998</v>
      </c>
      <c r="K970" s="106">
        <f t="shared" si="107"/>
        <v>1531200</v>
      </c>
      <c r="L970" s="108">
        <v>0</v>
      </c>
      <c r="M970" s="108">
        <v>0</v>
      </c>
      <c r="N970" s="108">
        <v>0</v>
      </c>
      <c r="O970" s="104">
        <v>1531200</v>
      </c>
      <c r="P970" s="114">
        <f t="shared" si="106"/>
        <v>5529.7941495124596</v>
      </c>
      <c r="Q970" s="106">
        <v>9673</v>
      </c>
      <c r="R970" s="103" t="s">
        <v>42</v>
      </c>
      <c r="S970" s="25"/>
      <c r="T970" s="25"/>
      <c r="U970" s="25"/>
    </row>
    <row r="971" spans="1:21" s="26" customFormat="1" ht="23.1" customHeight="1">
      <c r="A971" s="128" t="s">
        <v>917</v>
      </c>
      <c r="B971" s="99" t="s">
        <v>726</v>
      </c>
      <c r="C971" s="92">
        <v>1958</v>
      </c>
      <c r="D971" s="92" t="s">
        <v>21</v>
      </c>
      <c r="E971" s="92" t="s">
        <v>20</v>
      </c>
      <c r="F971" s="100">
        <v>2</v>
      </c>
      <c r="G971" s="100">
        <v>1</v>
      </c>
      <c r="H971" s="104">
        <v>282.3</v>
      </c>
      <c r="I971" s="104">
        <v>0</v>
      </c>
      <c r="J971" s="104">
        <v>282.3</v>
      </c>
      <c r="K971" s="106">
        <f t="shared" si="107"/>
        <v>1492150</v>
      </c>
      <c r="L971" s="108">
        <v>0</v>
      </c>
      <c r="M971" s="108">
        <v>0</v>
      </c>
      <c r="N971" s="108">
        <v>0</v>
      </c>
      <c r="O971" s="104">
        <v>1492150</v>
      </c>
      <c r="P971" s="114">
        <f t="shared" si="106"/>
        <v>5285.688983351045</v>
      </c>
      <c r="Q971" s="106">
        <v>9673</v>
      </c>
      <c r="R971" s="103" t="s">
        <v>42</v>
      </c>
      <c r="S971" s="25"/>
      <c r="T971" s="25"/>
      <c r="U971" s="25"/>
    </row>
    <row r="972" spans="1:21" s="26" customFormat="1" ht="23.1" customHeight="1">
      <c r="A972" s="128" t="s">
        <v>918</v>
      </c>
      <c r="B972" s="99" t="s">
        <v>727</v>
      </c>
      <c r="C972" s="92">
        <v>1959</v>
      </c>
      <c r="D972" s="92" t="s">
        <v>21</v>
      </c>
      <c r="E972" s="92" t="s">
        <v>20</v>
      </c>
      <c r="F972" s="100">
        <v>2</v>
      </c>
      <c r="G972" s="100">
        <v>2</v>
      </c>
      <c r="H972" s="104">
        <v>403.52</v>
      </c>
      <c r="I972" s="104">
        <v>0</v>
      </c>
      <c r="J972" s="104">
        <v>403.52</v>
      </c>
      <c r="K972" s="106">
        <f t="shared" si="107"/>
        <v>1456400</v>
      </c>
      <c r="L972" s="108">
        <v>0</v>
      </c>
      <c r="M972" s="108">
        <v>0</v>
      </c>
      <c r="N972" s="108">
        <v>0</v>
      </c>
      <c r="O972" s="104">
        <v>1456400</v>
      </c>
      <c r="P972" s="114">
        <f t="shared" si="106"/>
        <v>3609.2386994448852</v>
      </c>
      <c r="Q972" s="106">
        <v>9673</v>
      </c>
      <c r="R972" s="98" t="s">
        <v>43</v>
      </c>
      <c r="S972" s="25"/>
      <c r="T972" s="25"/>
      <c r="U972" s="25"/>
    </row>
    <row r="973" spans="1:21" s="26" customFormat="1" ht="23.1" customHeight="1">
      <c r="A973" s="128" t="s">
        <v>919</v>
      </c>
      <c r="B973" s="99" t="s">
        <v>730</v>
      </c>
      <c r="C973" s="92">
        <v>1958</v>
      </c>
      <c r="D973" s="92" t="s">
        <v>21</v>
      </c>
      <c r="E973" s="92" t="s">
        <v>20</v>
      </c>
      <c r="F973" s="100">
        <v>2</v>
      </c>
      <c r="G973" s="100">
        <v>1</v>
      </c>
      <c r="H973" s="104">
        <v>280.3</v>
      </c>
      <c r="I973" s="104">
        <v>0</v>
      </c>
      <c r="J973" s="104">
        <v>280.3</v>
      </c>
      <c r="K973" s="106">
        <f t="shared" si="107"/>
        <v>1533400</v>
      </c>
      <c r="L973" s="108">
        <v>0</v>
      </c>
      <c r="M973" s="108">
        <v>0</v>
      </c>
      <c r="N973" s="108">
        <v>0</v>
      </c>
      <c r="O973" s="104">
        <v>1533400</v>
      </c>
      <c r="P973" s="114">
        <f t="shared" si="106"/>
        <v>5470.5672493756683</v>
      </c>
      <c r="Q973" s="106">
        <v>9673</v>
      </c>
      <c r="R973" s="103" t="s">
        <v>42</v>
      </c>
      <c r="S973" s="25"/>
      <c r="T973" s="25"/>
      <c r="U973" s="25"/>
    </row>
    <row r="974" spans="1:21" s="26" customFormat="1" ht="23.1" customHeight="1">
      <c r="A974" s="128" t="s">
        <v>920</v>
      </c>
      <c r="B974" s="99" t="s">
        <v>731</v>
      </c>
      <c r="C974" s="98" t="s">
        <v>302</v>
      </c>
      <c r="D974" s="92" t="s">
        <v>21</v>
      </c>
      <c r="E974" s="92" t="s">
        <v>20</v>
      </c>
      <c r="F974" s="98" t="s">
        <v>260</v>
      </c>
      <c r="G974" s="98" t="s">
        <v>861</v>
      </c>
      <c r="H974" s="104">
        <v>392.5</v>
      </c>
      <c r="I974" s="104">
        <v>0</v>
      </c>
      <c r="J974" s="104">
        <v>392.5</v>
      </c>
      <c r="K974" s="106">
        <f t="shared" si="107"/>
        <v>1742990.48</v>
      </c>
      <c r="L974" s="108">
        <v>0</v>
      </c>
      <c r="M974" s="108">
        <v>0</v>
      </c>
      <c r="N974" s="108">
        <v>0</v>
      </c>
      <c r="O974" s="94">
        <v>1742990.48</v>
      </c>
      <c r="P974" s="114">
        <f t="shared" si="106"/>
        <v>4440.7400764331205</v>
      </c>
      <c r="Q974" s="106">
        <v>9673</v>
      </c>
      <c r="R974" s="98" t="s">
        <v>41</v>
      </c>
      <c r="S974" s="25"/>
      <c r="T974" s="25"/>
      <c r="U974" s="25"/>
    </row>
    <row r="975" spans="1:21" s="26" customFormat="1" ht="23.1" customHeight="1">
      <c r="A975" s="128" t="s">
        <v>921</v>
      </c>
      <c r="B975" s="99" t="s">
        <v>732</v>
      </c>
      <c r="C975" s="92">
        <v>1958</v>
      </c>
      <c r="D975" s="92" t="s">
        <v>21</v>
      </c>
      <c r="E975" s="92" t="s">
        <v>20</v>
      </c>
      <c r="F975" s="100">
        <v>2</v>
      </c>
      <c r="G975" s="100">
        <v>1</v>
      </c>
      <c r="H975" s="104">
        <v>279.10000000000002</v>
      </c>
      <c r="I975" s="104">
        <v>0</v>
      </c>
      <c r="J975" s="104">
        <v>279.10000000000002</v>
      </c>
      <c r="K975" s="106">
        <f t="shared" si="107"/>
        <v>1533400</v>
      </c>
      <c r="L975" s="108">
        <v>0</v>
      </c>
      <c r="M975" s="108">
        <v>0</v>
      </c>
      <c r="N975" s="108">
        <v>0</v>
      </c>
      <c r="O975" s="104">
        <v>1533400</v>
      </c>
      <c r="P975" s="114">
        <f t="shared" si="106"/>
        <v>5494.0881404514503</v>
      </c>
      <c r="Q975" s="106">
        <v>9673</v>
      </c>
      <c r="R975" s="103" t="s">
        <v>42</v>
      </c>
      <c r="S975" s="25"/>
      <c r="T975" s="25"/>
      <c r="U975" s="25"/>
    </row>
    <row r="976" spans="1:21" s="26" customFormat="1" ht="23.1" customHeight="1">
      <c r="A976" s="147" t="s">
        <v>922</v>
      </c>
      <c r="B976" s="145" t="s">
        <v>733</v>
      </c>
      <c r="C976" s="149">
        <v>1958</v>
      </c>
      <c r="D976" s="149" t="s">
        <v>21</v>
      </c>
      <c r="E976" s="149" t="s">
        <v>20</v>
      </c>
      <c r="F976" s="151">
        <v>2</v>
      </c>
      <c r="G976" s="151">
        <v>2</v>
      </c>
      <c r="H976" s="153">
        <v>471.2</v>
      </c>
      <c r="I976" s="153">
        <v>0</v>
      </c>
      <c r="J976" s="153">
        <v>471.2</v>
      </c>
      <c r="K976" s="106">
        <f>SUM(L976:O976)</f>
        <v>300000</v>
      </c>
      <c r="L976" s="108">
        <v>0</v>
      </c>
      <c r="M976" s="108">
        <v>0</v>
      </c>
      <c r="N976" s="108">
        <v>0</v>
      </c>
      <c r="O976" s="104">
        <v>300000</v>
      </c>
      <c r="P976" s="114">
        <f t="shared" si="106"/>
        <v>636.67232597623092</v>
      </c>
      <c r="Q976" s="106">
        <v>9673</v>
      </c>
      <c r="R976" s="103" t="s">
        <v>42</v>
      </c>
      <c r="S976" s="25"/>
      <c r="T976" s="25"/>
      <c r="U976" s="25"/>
    </row>
    <row r="977" spans="1:21" s="26" customFormat="1" ht="23.1" customHeight="1">
      <c r="A977" s="148"/>
      <c r="B977" s="146"/>
      <c r="C977" s="150"/>
      <c r="D977" s="150"/>
      <c r="E977" s="150"/>
      <c r="F977" s="152"/>
      <c r="G977" s="152"/>
      <c r="H977" s="154"/>
      <c r="I977" s="154"/>
      <c r="J977" s="154"/>
      <c r="K977" s="106">
        <f t="shared" si="107"/>
        <v>1533400</v>
      </c>
      <c r="L977" s="108">
        <v>0</v>
      </c>
      <c r="M977" s="108">
        <v>0</v>
      </c>
      <c r="N977" s="108">
        <v>0</v>
      </c>
      <c r="O977" s="104">
        <v>1533400</v>
      </c>
      <c r="P977" s="114">
        <f>K977/H976</f>
        <v>3254.2444821731751</v>
      </c>
      <c r="Q977" s="106">
        <v>9673</v>
      </c>
      <c r="R977" s="103" t="s">
        <v>43</v>
      </c>
      <c r="S977" s="30"/>
      <c r="T977" s="30"/>
      <c r="U977" s="25"/>
    </row>
    <row r="978" spans="1:21" s="26" customFormat="1" ht="43.5" customHeight="1">
      <c r="A978" s="128" t="s">
        <v>923</v>
      </c>
      <c r="B978" s="99" t="s">
        <v>734</v>
      </c>
      <c r="C978" s="92">
        <v>1950</v>
      </c>
      <c r="D978" s="92" t="s">
        <v>21</v>
      </c>
      <c r="E978" s="92" t="s">
        <v>92</v>
      </c>
      <c r="F978" s="100">
        <v>2</v>
      </c>
      <c r="G978" s="100">
        <v>2</v>
      </c>
      <c r="H978" s="104">
        <v>400.1</v>
      </c>
      <c r="I978" s="104">
        <v>0</v>
      </c>
      <c r="J978" s="104">
        <v>400.1</v>
      </c>
      <c r="K978" s="106">
        <f t="shared" si="107"/>
        <v>42605.66</v>
      </c>
      <c r="L978" s="108">
        <v>0</v>
      </c>
      <c r="M978" s="108">
        <v>0</v>
      </c>
      <c r="N978" s="108">
        <v>0</v>
      </c>
      <c r="O978" s="104">
        <v>42605.66</v>
      </c>
      <c r="P978" s="114">
        <f t="shared" si="106"/>
        <v>106.48752811797051</v>
      </c>
      <c r="Q978" s="106">
        <v>9673</v>
      </c>
      <c r="R978" s="98" t="s">
        <v>41</v>
      </c>
      <c r="S978" s="25"/>
      <c r="T978" s="25"/>
      <c r="U978" s="25"/>
    </row>
    <row r="979" spans="1:21" s="26" customFormat="1" ht="27" customHeight="1">
      <c r="A979" s="128" t="s">
        <v>924</v>
      </c>
      <c r="B979" s="99" t="s">
        <v>737</v>
      </c>
      <c r="C979" s="92">
        <v>1952</v>
      </c>
      <c r="D979" s="92" t="s">
        <v>21</v>
      </c>
      <c r="E979" s="92" t="s">
        <v>231</v>
      </c>
      <c r="F979" s="100">
        <v>2</v>
      </c>
      <c r="G979" s="100">
        <v>2</v>
      </c>
      <c r="H979" s="104">
        <v>410.6</v>
      </c>
      <c r="I979" s="104">
        <v>0</v>
      </c>
      <c r="J979" s="104">
        <v>410.6</v>
      </c>
      <c r="K979" s="106">
        <f>SUM(L979:O979)</f>
        <v>46635.76</v>
      </c>
      <c r="L979" s="108">
        <v>0</v>
      </c>
      <c r="M979" s="108">
        <v>0</v>
      </c>
      <c r="N979" s="108">
        <v>0</v>
      </c>
      <c r="O979" s="104">
        <v>46635.76</v>
      </c>
      <c r="P979" s="114">
        <f>K979/H979</f>
        <v>113.57954213346322</v>
      </c>
      <c r="Q979" s="106">
        <v>9673</v>
      </c>
      <c r="R979" s="98" t="s">
        <v>41</v>
      </c>
      <c r="S979" s="25"/>
      <c r="T979" s="25"/>
      <c r="U979" s="25"/>
    </row>
    <row r="980" spans="1:21" s="26" customFormat="1" ht="23.1" customHeight="1">
      <c r="A980" s="128" t="s">
        <v>925</v>
      </c>
      <c r="B980" s="99" t="s">
        <v>735</v>
      </c>
      <c r="C980" s="92">
        <v>1958</v>
      </c>
      <c r="D980" s="92" t="s">
        <v>21</v>
      </c>
      <c r="E980" s="92" t="s">
        <v>20</v>
      </c>
      <c r="F980" s="100">
        <v>2</v>
      </c>
      <c r="G980" s="100">
        <v>2</v>
      </c>
      <c r="H980" s="104">
        <v>302.89999999999998</v>
      </c>
      <c r="I980" s="104">
        <v>0</v>
      </c>
      <c r="J980" s="104">
        <v>302.89999999999998</v>
      </c>
      <c r="K980" s="106">
        <f t="shared" si="107"/>
        <v>2497000</v>
      </c>
      <c r="L980" s="108">
        <v>0</v>
      </c>
      <c r="M980" s="108">
        <v>0</v>
      </c>
      <c r="N980" s="108">
        <v>0</v>
      </c>
      <c r="O980" s="104">
        <v>2497000</v>
      </c>
      <c r="P980" s="114">
        <f t="shared" si="106"/>
        <v>8243.644767249918</v>
      </c>
      <c r="Q980" s="106">
        <v>9673</v>
      </c>
      <c r="R980" s="103" t="s">
        <v>42</v>
      </c>
      <c r="S980" s="25"/>
      <c r="T980" s="25"/>
      <c r="U980" s="25"/>
    </row>
    <row r="981" spans="1:21" s="26" customFormat="1" ht="23.1" customHeight="1">
      <c r="A981" s="128" t="s">
        <v>926</v>
      </c>
      <c r="B981" s="99" t="s">
        <v>736</v>
      </c>
      <c r="C981" s="92">
        <v>1958</v>
      </c>
      <c r="D981" s="92" t="s">
        <v>21</v>
      </c>
      <c r="E981" s="92" t="s">
        <v>20</v>
      </c>
      <c r="F981" s="100">
        <v>2</v>
      </c>
      <c r="G981" s="100">
        <v>2</v>
      </c>
      <c r="H981" s="104">
        <v>472.7</v>
      </c>
      <c r="I981" s="104">
        <v>0</v>
      </c>
      <c r="J981" s="104">
        <v>472.7</v>
      </c>
      <c r="K981" s="106">
        <f t="shared" si="107"/>
        <v>2497000</v>
      </c>
      <c r="L981" s="108">
        <v>0</v>
      </c>
      <c r="M981" s="108">
        <v>0</v>
      </c>
      <c r="N981" s="108">
        <v>0</v>
      </c>
      <c r="O981" s="104">
        <v>2497000</v>
      </c>
      <c r="P981" s="114">
        <f t="shared" si="106"/>
        <v>5282.4201396234403</v>
      </c>
      <c r="Q981" s="106">
        <v>9673</v>
      </c>
      <c r="R981" s="103" t="s">
        <v>42</v>
      </c>
      <c r="S981" s="25"/>
      <c r="T981" s="25"/>
      <c r="U981" s="25"/>
    </row>
    <row r="982" spans="1:21" s="26" customFormat="1" ht="23.1" customHeight="1">
      <c r="A982" s="128" t="s">
        <v>927</v>
      </c>
      <c r="B982" s="99" t="s">
        <v>1020</v>
      </c>
      <c r="C982" s="92">
        <v>1985</v>
      </c>
      <c r="D982" s="92" t="s">
        <v>21</v>
      </c>
      <c r="E982" s="92" t="s">
        <v>20</v>
      </c>
      <c r="F982" s="100">
        <v>9</v>
      </c>
      <c r="G982" s="100">
        <v>3</v>
      </c>
      <c r="H982" s="104">
        <v>4180</v>
      </c>
      <c r="I982" s="104">
        <v>3090.1</v>
      </c>
      <c r="J982" s="104">
        <v>573</v>
      </c>
      <c r="K982" s="106">
        <f>SUM(L982:O982)</f>
        <v>6650000</v>
      </c>
      <c r="L982" s="108">
        <v>0</v>
      </c>
      <c r="M982" s="108">
        <v>0</v>
      </c>
      <c r="N982" s="108">
        <v>0</v>
      </c>
      <c r="O982" s="104">
        <v>6650000</v>
      </c>
      <c r="P982" s="114">
        <f t="shared" si="106"/>
        <v>1590.909090909091</v>
      </c>
      <c r="Q982" s="106">
        <v>9673</v>
      </c>
      <c r="R982" s="98" t="s">
        <v>43</v>
      </c>
      <c r="S982" s="25"/>
      <c r="T982" s="25"/>
      <c r="U982" s="25"/>
    </row>
    <row r="983" spans="1:21" s="26" customFormat="1" ht="23.1" customHeight="1">
      <c r="A983" s="128" t="s">
        <v>928</v>
      </c>
      <c r="B983" s="99" t="s">
        <v>1209</v>
      </c>
      <c r="C983" s="92">
        <v>1984</v>
      </c>
      <c r="D983" s="92" t="s">
        <v>21</v>
      </c>
      <c r="E983" s="92" t="s">
        <v>20</v>
      </c>
      <c r="F983" s="100">
        <v>9</v>
      </c>
      <c r="G983" s="100">
        <v>1</v>
      </c>
      <c r="H983" s="104">
        <v>3677.1</v>
      </c>
      <c r="I983" s="104">
        <v>634.29999999999995</v>
      </c>
      <c r="J983" s="104">
        <v>3042.8</v>
      </c>
      <c r="K983" s="106">
        <f>SUM(L983:O983)</f>
        <v>2250000</v>
      </c>
      <c r="L983" s="108">
        <v>0</v>
      </c>
      <c r="M983" s="108">
        <v>0</v>
      </c>
      <c r="N983" s="108">
        <v>0</v>
      </c>
      <c r="O983" s="104">
        <v>2250000</v>
      </c>
      <c r="P983" s="114">
        <f t="shared" si="106"/>
        <v>611.89524353430693</v>
      </c>
      <c r="Q983" s="106">
        <v>9673</v>
      </c>
      <c r="R983" s="98" t="s">
        <v>43</v>
      </c>
      <c r="S983" s="25"/>
      <c r="T983" s="25"/>
      <c r="U983" s="25"/>
    </row>
    <row r="984" spans="1:21" s="26" customFormat="1" ht="23.1" customHeight="1">
      <c r="A984" s="128" t="s">
        <v>929</v>
      </c>
      <c r="B984" s="99" t="s">
        <v>738</v>
      </c>
      <c r="C984" s="92">
        <v>1960</v>
      </c>
      <c r="D984" s="92" t="s">
        <v>21</v>
      </c>
      <c r="E984" s="92" t="s">
        <v>20</v>
      </c>
      <c r="F984" s="100">
        <v>4</v>
      </c>
      <c r="G984" s="100">
        <v>4</v>
      </c>
      <c r="H984" s="104">
        <v>2603.0100000000002</v>
      </c>
      <c r="I984" s="104">
        <v>206.7</v>
      </c>
      <c r="J984" s="104">
        <v>2396.31</v>
      </c>
      <c r="K984" s="106">
        <f t="shared" si="107"/>
        <v>3512758</v>
      </c>
      <c r="L984" s="108">
        <v>0</v>
      </c>
      <c r="M984" s="108">
        <v>0</v>
      </c>
      <c r="N984" s="108">
        <v>0</v>
      </c>
      <c r="O984" s="104">
        <v>3512758</v>
      </c>
      <c r="P984" s="114">
        <f t="shared" si="106"/>
        <v>1349.4984652383203</v>
      </c>
      <c r="Q984" s="106">
        <v>9673</v>
      </c>
      <c r="R984" s="98" t="s">
        <v>43</v>
      </c>
      <c r="S984" s="25"/>
      <c r="T984" s="25"/>
      <c r="U984" s="25"/>
    </row>
    <row r="985" spans="1:21" s="26" customFormat="1" ht="23.1" customHeight="1">
      <c r="A985" s="128" t="s">
        <v>930</v>
      </c>
      <c r="B985" s="99" t="s">
        <v>739</v>
      </c>
      <c r="C985" s="92">
        <v>1961</v>
      </c>
      <c r="D985" s="92" t="s">
        <v>21</v>
      </c>
      <c r="E985" s="92" t="s">
        <v>20</v>
      </c>
      <c r="F985" s="100">
        <v>4</v>
      </c>
      <c r="G985" s="100">
        <v>4</v>
      </c>
      <c r="H985" s="104">
        <v>2572.27</v>
      </c>
      <c r="I985" s="104">
        <v>40.6</v>
      </c>
      <c r="J985" s="104">
        <v>2531.67</v>
      </c>
      <c r="K985" s="106">
        <f t="shared" si="107"/>
        <v>16689674.5</v>
      </c>
      <c r="L985" s="108">
        <v>0</v>
      </c>
      <c r="M985" s="108">
        <v>0</v>
      </c>
      <c r="N985" s="108">
        <v>0</v>
      </c>
      <c r="O985" s="104">
        <v>16689674.5</v>
      </c>
      <c r="P985" s="114">
        <f t="shared" si="106"/>
        <v>6488.3058543621</v>
      </c>
      <c r="Q985" s="106">
        <v>9673</v>
      </c>
      <c r="R985" s="103" t="s">
        <v>43</v>
      </c>
      <c r="S985" s="25"/>
      <c r="T985" s="25"/>
      <c r="U985" s="25"/>
    </row>
    <row r="986" spans="1:21" s="26" customFormat="1" ht="27" customHeight="1">
      <c r="A986" s="128" t="s">
        <v>1210</v>
      </c>
      <c r="B986" s="99" t="s">
        <v>740</v>
      </c>
      <c r="C986" s="92">
        <v>1961</v>
      </c>
      <c r="D986" s="92" t="s">
        <v>21</v>
      </c>
      <c r="E986" s="92" t="s">
        <v>20</v>
      </c>
      <c r="F986" s="100">
        <v>5</v>
      </c>
      <c r="G986" s="100">
        <v>4</v>
      </c>
      <c r="H986" s="104">
        <v>3715.04</v>
      </c>
      <c r="I986" s="104">
        <v>1140.3</v>
      </c>
      <c r="J986" s="104">
        <v>2574.7399999999998</v>
      </c>
      <c r="K986" s="106">
        <f t="shared" si="107"/>
        <v>21196788</v>
      </c>
      <c r="L986" s="108">
        <v>0</v>
      </c>
      <c r="M986" s="108">
        <v>0</v>
      </c>
      <c r="N986" s="108">
        <v>0</v>
      </c>
      <c r="O986" s="104">
        <v>21196788</v>
      </c>
      <c r="P986" s="114">
        <f t="shared" si="106"/>
        <v>5705.6688487876308</v>
      </c>
      <c r="Q986" s="106">
        <v>9673</v>
      </c>
      <c r="R986" s="103" t="s">
        <v>43</v>
      </c>
      <c r="S986" s="25"/>
      <c r="T986" s="25"/>
      <c r="U986" s="25"/>
    </row>
    <row r="987" spans="1:21" s="26" customFormat="1" ht="27" customHeight="1">
      <c r="A987" s="128" t="s">
        <v>931</v>
      </c>
      <c r="B987" s="99" t="s">
        <v>741</v>
      </c>
      <c r="C987" s="92">
        <v>1961</v>
      </c>
      <c r="D987" s="92" t="s">
        <v>21</v>
      </c>
      <c r="E987" s="92" t="s">
        <v>20</v>
      </c>
      <c r="F987" s="100">
        <v>4</v>
      </c>
      <c r="G987" s="100">
        <v>4</v>
      </c>
      <c r="H987" s="104">
        <v>2546.7199999999998</v>
      </c>
      <c r="I987" s="104">
        <v>0</v>
      </c>
      <c r="J987" s="104">
        <v>2546.7199999999998</v>
      </c>
      <c r="K987" s="106">
        <f t="shared" si="107"/>
        <v>16648062</v>
      </c>
      <c r="L987" s="108">
        <v>0</v>
      </c>
      <c r="M987" s="108">
        <v>0</v>
      </c>
      <c r="N987" s="108">
        <v>0</v>
      </c>
      <c r="O987" s="104">
        <v>16648062</v>
      </c>
      <c r="P987" s="114">
        <f t="shared" si="106"/>
        <v>6537.0602186341648</v>
      </c>
      <c r="Q987" s="106">
        <v>9673</v>
      </c>
      <c r="R987" s="103" t="s">
        <v>43</v>
      </c>
      <c r="S987" s="25"/>
      <c r="T987" s="25"/>
      <c r="U987" s="25"/>
    </row>
    <row r="988" spans="1:21" s="26" customFormat="1" ht="27" customHeight="1">
      <c r="A988" s="128" t="s">
        <v>932</v>
      </c>
      <c r="B988" s="99" t="s">
        <v>742</v>
      </c>
      <c r="C988" s="92">
        <v>1959</v>
      </c>
      <c r="D988" s="92" t="s">
        <v>21</v>
      </c>
      <c r="E988" s="92" t="s">
        <v>20</v>
      </c>
      <c r="F988" s="100">
        <v>2</v>
      </c>
      <c r="G988" s="100">
        <v>2</v>
      </c>
      <c r="H988" s="104">
        <v>372.57</v>
      </c>
      <c r="I988" s="104">
        <v>0</v>
      </c>
      <c r="J988" s="104">
        <v>372.57</v>
      </c>
      <c r="K988" s="106">
        <f t="shared" si="107"/>
        <v>4536350</v>
      </c>
      <c r="L988" s="108">
        <v>0</v>
      </c>
      <c r="M988" s="108">
        <v>0</v>
      </c>
      <c r="N988" s="108">
        <v>0</v>
      </c>
      <c r="O988" s="104">
        <v>4536350</v>
      </c>
      <c r="P988" s="114">
        <f t="shared" si="106"/>
        <v>12175.832729419975</v>
      </c>
      <c r="Q988" s="106">
        <v>9673</v>
      </c>
      <c r="R988" s="98" t="s">
        <v>43</v>
      </c>
      <c r="S988" s="25"/>
      <c r="T988" s="25"/>
      <c r="U988" s="25"/>
    </row>
    <row r="989" spans="1:21" s="26" customFormat="1" ht="27" customHeight="1">
      <c r="A989" s="128" t="s">
        <v>933</v>
      </c>
      <c r="B989" s="99" t="s">
        <v>743</v>
      </c>
      <c r="C989" s="92">
        <v>1959</v>
      </c>
      <c r="D989" s="92" t="s">
        <v>21</v>
      </c>
      <c r="E989" s="92" t="s">
        <v>20</v>
      </c>
      <c r="F989" s="92">
        <v>2</v>
      </c>
      <c r="G989" s="92">
        <v>1</v>
      </c>
      <c r="H989" s="104">
        <v>279.94</v>
      </c>
      <c r="I989" s="104">
        <v>0</v>
      </c>
      <c r="J989" s="104">
        <v>279.94</v>
      </c>
      <c r="K989" s="106">
        <f t="shared" si="107"/>
        <v>2761800</v>
      </c>
      <c r="L989" s="108">
        <v>0</v>
      </c>
      <c r="M989" s="108">
        <v>0</v>
      </c>
      <c r="N989" s="108">
        <v>0</v>
      </c>
      <c r="O989" s="94">
        <v>2761800</v>
      </c>
      <c r="P989" s="114">
        <f t="shared" si="106"/>
        <v>9865.685504036579</v>
      </c>
      <c r="Q989" s="106">
        <v>9673</v>
      </c>
      <c r="R989" s="98" t="s">
        <v>43</v>
      </c>
      <c r="S989" s="25"/>
      <c r="T989" s="25"/>
      <c r="U989" s="25"/>
    </row>
    <row r="990" spans="1:21" s="26" customFormat="1" ht="27" customHeight="1">
      <c r="A990" s="128" t="s">
        <v>934</v>
      </c>
      <c r="B990" s="99" t="s">
        <v>744</v>
      </c>
      <c r="C990" s="92">
        <v>1959</v>
      </c>
      <c r="D990" s="92" t="s">
        <v>21</v>
      </c>
      <c r="E990" s="92" t="s">
        <v>20</v>
      </c>
      <c r="F990" s="92">
        <v>2</v>
      </c>
      <c r="G990" s="92">
        <v>1</v>
      </c>
      <c r="H990" s="104">
        <v>219.9</v>
      </c>
      <c r="I990" s="104">
        <v>0</v>
      </c>
      <c r="J990" s="104">
        <v>219.9</v>
      </c>
      <c r="K990" s="106">
        <f t="shared" si="107"/>
        <v>2742000</v>
      </c>
      <c r="L990" s="108">
        <v>0</v>
      </c>
      <c r="M990" s="108">
        <v>0</v>
      </c>
      <c r="N990" s="108">
        <v>0</v>
      </c>
      <c r="O990" s="104">
        <v>2742000</v>
      </c>
      <c r="P990" s="114">
        <f t="shared" si="106"/>
        <v>12469.304229195088</v>
      </c>
      <c r="Q990" s="106">
        <v>9673</v>
      </c>
      <c r="R990" s="98" t="s">
        <v>43</v>
      </c>
      <c r="S990" s="25"/>
      <c r="T990" s="25"/>
      <c r="U990" s="25"/>
    </row>
    <row r="991" spans="1:21" s="26" customFormat="1" ht="27" customHeight="1">
      <c r="A991" s="128" t="s">
        <v>935</v>
      </c>
      <c r="B991" s="99" t="s">
        <v>745</v>
      </c>
      <c r="C991" s="92">
        <v>1959</v>
      </c>
      <c r="D991" s="92" t="s">
        <v>21</v>
      </c>
      <c r="E991" s="92" t="s">
        <v>20</v>
      </c>
      <c r="F991" s="92">
        <v>2</v>
      </c>
      <c r="G991" s="92">
        <v>1</v>
      </c>
      <c r="H991" s="104">
        <v>282.76</v>
      </c>
      <c r="I991" s="104">
        <v>0</v>
      </c>
      <c r="J991" s="104">
        <v>282.76</v>
      </c>
      <c r="K991" s="106">
        <f t="shared" si="107"/>
        <v>2768950</v>
      </c>
      <c r="L991" s="108">
        <v>0</v>
      </c>
      <c r="M991" s="108">
        <v>0</v>
      </c>
      <c r="N991" s="108">
        <v>0</v>
      </c>
      <c r="O991" s="104">
        <v>2768950</v>
      </c>
      <c r="P991" s="114">
        <f t="shared" si="106"/>
        <v>9792.5802800961956</v>
      </c>
      <c r="Q991" s="106">
        <v>9673</v>
      </c>
      <c r="R991" s="98" t="s">
        <v>43</v>
      </c>
      <c r="S991" s="30"/>
      <c r="T991" s="30"/>
      <c r="U991" s="25"/>
    </row>
    <row r="992" spans="1:21" s="26" customFormat="1" ht="27" customHeight="1">
      <c r="A992" s="128" t="s">
        <v>936</v>
      </c>
      <c r="B992" s="99" t="s">
        <v>746</v>
      </c>
      <c r="C992" s="92">
        <v>1960</v>
      </c>
      <c r="D992" s="92" t="s">
        <v>21</v>
      </c>
      <c r="E992" s="92" t="s">
        <v>20</v>
      </c>
      <c r="F992" s="92">
        <v>2</v>
      </c>
      <c r="G992" s="92">
        <v>2</v>
      </c>
      <c r="H992" s="104">
        <v>777.8</v>
      </c>
      <c r="I992" s="104">
        <v>638.5</v>
      </c>
      <c r="J992" s="104">
        <v>139.30000000000001</v>
      </c>
      <c r="K992" s="106">
        <f t="shared" si="107"/>
        <v>3828000</v>
      </c>
      <c r="L992" s="108">
        <v>0</v>
      </c>
      <c r="M992" s="108">
        <v>0</v>
      </c>
      <c r="N992" s="108">
        <v>0</v>
      </c>
      <c r="O992" s="94">
        <v>3828000</v>
      </c>
      <c r="P992" s="114">
        <f t="shared" si="106"/>
        <v>4921.5736693237341</v>
      </c>
      <c r="Q992" s="106">
        <v>9673</v>
      </c>
      <c r="R992" s="98" t="s">
        <v>43</v>
      </c>
      <c r="S992" s="25"/>
      <c r="T992" s="25"/>
      <c r="U992" s="25"/>
    </row>
    <row r="993" spans="1:21" s="26" customFormat="1" ht="27" customHeight="1">
      <c r="A993" s="128" t="s">
        <v>937</v>
      </c>
      <c r="B993" s="99" t="s">
        <v>749</v>
      </c>
      <c r="C993" s="92">
        <v>1950</v>
      </c>
      <c r="D993" s="92" t="s">
        <v>21</v>
      </c>
      <c r="E993" s="92" t="s">
        <v>20</v>
      </c>
      <c r="F993" s="100">
        <v>2</v>
      </c>
      <c r="G993" s="100">
        <v>2</v>
      </c>
      <c r="H993" s="104">
        <v>820.44</v>
      </c>
      <c r="I993" s="104">
        <v>0</v>
      </c>
      <c r="J993" s="104">
        <v>820.44</v>
      </c>
      <c r="K993" s="106">
        <f t="shared" si="107"/>
        <v>4082650</v>
      </c>
      <c r="L993" s="108">
        <v>0</v>
      </c>
      <c r="M993" s="108">
        <v>0</v>
      </c>
      <c r="N993" s="108">
        <v>0</v>
      </c>
      <c r="O993" s="104">
        <v>4082650</v>
      </c>
      <c r="P993" s="114">
        <f t="shared" si="106"/>
        <v>4976.1713227048895</v>
      </c>
      <c r="Q993" s="106">
        <v>9673</v>
      </c>
      <c r="R993" s="98" t="s">
        <v>43</v>
      </c>
      <c r="S993" s="25"/>
      <c r="T993" s="25"/>
      <c r="U993" s="25"/>
    </row>
    <row r="994" spans="1:21" s="26" customFormat="1" ht="27" customHeight="1">
      <c r="A994" s="128" t="s">
        <v>938</v>
      </c>
      <c r="B994" s="99" t="s">
        <v>750</v>
      </c>
      <c r="C994" s="92">
        <v>1950</v>
      </c>
      <c r="D994" s="92" t="s">
        <v>21</v>
      </c>
      <c r="E994" s="92" t="s">
        <v>856</v>
      </c>
      <c r="F994" s="100">
        <v>2</v>
      </c>
      <c r="G994" s="100">
        <v>2</v>
      </c>
      <c r="H994" s="104">
        <v>729.8</v>
      </c>
      <c r="I994" s="104">
        <v>0</v>
      </c>
      <c r="J994" s="104">
        <v>729.8</v>
      </c>
      <c r="K994" s="106">
        <f t="shared" si="107"/>
        <v>2673000</v>
      </c>
      <c r="L994" s="108">
        <v>0</v>
      </c>
      <c r="M994" s="108">
        <v>0</v>
      </c>
      <c r="N994" s="108">
        <v>0</v>
      </c>
      <c r="O994" s="104">
        <v>2673000</v>
      </c>
      <c r="P994" s="114">
        <f t="shared" si="106"/>
        <v>3662.6473006303099</v>
      </c>
      <c r="Q994" s="106">
        <v>9673</v>
      </c>
      <c r="R994" s="98" t="s">
        <v>43</v>
      </c>
      <c r="S994" s="25"/>
      <c r="T994" s="25"/>
      <c r="U994" s="25"/>
    </row>
    <row r="995" spans="1:21" s="26" customFormat="1" ht="27" customHeight="1">
      <c r="A995" s="128" t="s">
        <v>939</v>
      </c>
      <c r="B995" s="99" t="s">
        <v>747</v>
      </c>
      <c r="C995" s="107">
        <v>1952</v>
      </c>
      <c r="D995" s="107" t="s">
        <v>21</v>
      </c>
      <c r="E995" s="107" t="s">
        <v>20</v>
      </c>
      <c r="F995" s="111">
        <v>2</v>
      </c>
      <c r="G995" s="111">
        <v>1</v>
      </c>
      <c r="H995" s="120">
        <v>1545.2</v>
      </c>
      <c r="I995" s="120">
        <v>566.6</v>
      </c>
      <c r="J995" s="120">
        <v>978.6</v>
      </c>
      <c r="K995" s="106">
        <f>SUM(L995:O995)</f>
        <v>2255774.0699999998</v>
      </c>
      <c r="L995" s="108">
        <v>0</v>
      </c>
      <c r="M995" s="108">
        <v>0</v>
      </c>
      <c r="N995" s="108">
        <v>0</v>
      </c>
      <c r="O995" s="104">
        <v>2255774.0699999998</v>
      </c>
      <c r="P995" s="114">
        <f>K995/H995</f>
        <v>1459.8589632410042</v>
      </c>
      <c r="Q995" s="106">
        <v>9673</v>
      </c>
      <c r="R995" s="98" t="s">
        <v>41</v>
      </c>
      <c r="S995" s="25"/>
      <c r="T995" s="25"/>
      <c r="U995" s="25"/>
    </row>
    <row r="996" spans="1:21" s="26" customFormat="1" ht="27" customHeight="1">
      <c r="A996" s="128" t="s">
        <v>940</v>
      </c>
      <c r="B996" s="99" t="s">
        <v>748</v>
      </c>
      <c r="C996" s="92">
        <v>1959</v>
      </c>
      <c r="D996" s="92" t="s">
        <v>21</v>
      </c>
      <c r="E996" s="92" t="s">
        <v>20</v>
      </c>
      <c r="F996" s="100">
        <v>4</v>
      </c>
      <c r="G996" s="100">
        <v>2</v>
      </c>
      <c r="H996" s="104">
        <v>1259.8499999999999</v>
      </c>
      <c r="I996" s="104">
        <v>0</v>
      </c>
      <c r="J996" s="104">
        <v>1259.8499999999999</v>
      </c>
      <c r="K996" s="106">
        <f>SUM(L996:O996)</f>
        <v>2997500</v>
      </c>
      <c r="L996" s="108">
        <v>0</v>
      </c>
      <c r="M996" s="108">
        <v>0</v>
      </c>
      <c r="N996" s="108">
        <v>0</v>
      </c>
      <c r="O996" s="104">
        <v>2997500</v>
      </c>
      <c r="P996" s="114">
        <f>K996/H996</f>
        <v>2379.2514981942295</v>
      </c>
      <c r="Q996" s="106">
        <v>9673</v>
      </c>
      <c r="R996" s="98" t="s">
        <v>43</v>
      </c>
      <c r="S996" s="30"/>
      <c r="T996" s="30"/>
      <c r="U996" s="25"/>
    </row>
    <row r="997" spans="1:21" ht="50.1" customHeight="1">
      <c r="A997" s="196" t="s">
        <v>1953</v>
      </c>
      <c r="B997" s="196"/>
      <c r="C997" s="196"/>
      <c r="D997" s="196"/>
      <c r="E997" s="196"/>
      <c r="F997" s="196"/>
      <c r="G997" s="196"/>
      <c r="H997" s="196"/>
      <c r="I997" s="196"/>
      <c r="J997" s="196"/>
      <c r="K997" s="196"/>
      <c r="L997" s="196"/>
      <c r="M997" s="196"/>
      <c r="N997" s="196"/>
      <c r="O997" s="196"/>
      <c r="P997" s="196"/>
      <c r="Q997" s="196"/>
      <c r="R997" s="196"/>
    </row>
    <row r="998" spans="1:21" ht="50.1" customHeight="1">
      <c r="A998" s="193" t="s">
        <v>780</v>
      </c>
      <c r="B998" s="193"/>
      <c r="C998" s="89" t="s">
        <v>22</v>
      </c>
      <c r="D998" s="89" t="s">
        <v>22</v>
      </c>
      <c r="E998" s="89" t="s">
        <v>22</v>
      </c>
      <c r="F998" s="55" t="s">
        <v>22</v>
      </c>
      <c r="G998" s="55" t="s">
        <v>22</v>
      </c>
      <c r="H998" s="56">
        <f t="shared" ref="H998:N998" si="108">SUM(H999:H1003)</f>
        <v>3034</v>
      </c>
      <c r="I998" s="56">
        <f t="shared" si="108"/>
        <v>1289.5</v>
      </c>
      <c r="J998" s="56">
        <f t="shared" si="108"/>
        <v>3015.3</v>
      </c>
      <c r="K998" s="56">
        <f t="shared" si="108"/>
        <v>11147541.300000001</v>
      </c>
      <c r="L998" s="56">
        <f t="shared" si="108"/>
        <v>0</v>
      </c>
      <c r="M998" s="56">
        <f t="shared" si="108"/>
        <v>0</v>
      </c>
      <c r="N998" s="56">
        <f t="shared" si="108"/>
        <v>0</v>
      </c>
      <c r="O998" s="56">
        <f>SUM(O999:O1003)</f>
        <v>11147541.300000001</v>
      </c>
      <c r="P998" s="51">
        <f>K998/H998</f>
        <v>3674.2060975609756</v>
      </c>
      <c r="Q998" s="57" t="s">
        <v>22</v>
      </c>
      <c r="R998" s="58" t="s">
        <v>22</v>
      </c>
    </row>
    <row r="999" spans="1:21" ht="27" customHeight="1">
      <c r="A999" s="128" t="s">
        <v>941</v>
      </c>
      <c r="B999" s="99" t="s">
        <v>1055</v>
      </c>
      <c r="C999" s="92">
        <v>1972</v>
      </c>
      <c r="D999" s="92" t="s">
        <v>21</v>
      </c>
      <c r="E999" s="92" t="s">
        <v>20</v>
      </c>
      <c r="F999" s="100">
        <v>2</v>
      </c>
      <c r="G999" s="100">
        <v>1</v>
      </c>
      <c r="H999" s="104">
        <v>217.1</v>
      </c>
      <c r="I999" s="104">
        <v>217.1</v>
      </c>
      <c r="J999" s="104">
        <v>162.4</v>
      </c>
      <c r="K999" s="104">
        <f>SUM(L999:O999)</f>
        <v>419071.85</v>
      </c>
      <c r="L999" s="104">
        <v>0</v>
      </c>
      <c r="M999" s="104">
        <v>0</v>
      </c>
      <c r="N999" s="104">
        <v>0</v>
      </c>
      <c r="O999" s="104">
        <v>419071.85</v>
      </c>
      <c r="P999" s="114">
        <f t="shared" ref="P999:P1003" si="109">K999/H999</f>
        <v>1930.3171349608474</v>
      </c>
      <c r="Q999" s="104">
        <v>9673</v>
      </c>
      <c r="R999" s="98" t="s">
        <v>41</v>
      </c>
      <c r="S999" s="16">
        <f>O999+O1000+O1001+O1002</f>
        <v>2538146.2999999998</v>
      </c>
    </row>
    <row r="1000" spans="1:21" ht="27" customHeight="1">
      <c r="A1000" s="128" t="s">
        <v>942</v>
      </c>
      <c r="B1000" s="99" t="s">
        <v>1056</v>
      </c>
      <c r="C1000" s="92">
        <v>1971</v>
      </c>
      <c r="D1000" s="92" t="s">
        <v>21</v>
      </c>
      <c r="E1000" s="92" t="s">
        <v>20</v>
      </c>
      <c r="F1000" s="100">
        <v>2</v>
      </c>
      <c r="G1000" s="100">
        <v>1</v>
      </c>
      <c r="H1000" s="104">
        <v>317.10000000000002</v>
      </c>
      <c r="I1000" s="104">
        <v>293.10000000000002</v>
      </c>
      <c r="J1000" s="104">
        <v>293.10000000000002</v>
      </c>
      <c r="K1000" s="104">
        <f>SUM(L1000:O1000)</f>
        <v>709295.13</v>
      </c>
      <c r="L1000" s="104">
        <v>0</v>
      </c>
      <c r="M1000" s="104">
        <v>0</v>
      </c>
      <c r="N1000" s="104">
        <v>0</v>
      </c>
      <c r="O1000" s="104">
        <v>709295.13</v>
      </c>
      <c r="P1000" s="114">
        <f t="shared" si="109"/>
        <v>2236.8184484389781</v>
      </c>
      <c r="Q1000" s="104">
        <v>9673</v>
      </c>
      <c r="R1000" s="98" t="s">
        <v>41</v>
      </c>
    </row>
    <row r="1001" spans="1:21" ht="27" customHeight="1">
      <c r="A1001" s="128" t="s">
        <v>943</v>
      </c>
      <c r="B1001" s="99" t="s">
        <v>1057</v>
      </c>
      <c r="C1001" s="92">
        <v>1972</v>
      </c>
      <c r="D1001" s="107" t="s">
        <v>21</v>
      </c>
      <c r="E1001" s="92" t="s">
        <v>20</v>
      </c>
      <c r="F1001" s="100">
        <v>2</v>
      </c>
      <c r="G1001" s="100">
        <v>1</v>
      </c>
      <c r="H1001" s="104">
        <v>248.9</v>
      </c>
      <c r="I1001" s="104">
        <v>248.9</v>
      </c>
      <c r="J1001" s="104">
        <v>125</v>
      </c>
      <c r="K1001" s="104">
        <f>SUM(L1001:O1001)</f>
        <v>668196.1</v>
      </c>
      <c r="L1001" s="104">
        <v>0</v>
      </c>
      <c r="M1001" s="104">
        <v>0</v>
      </c>
      <c r="N1001" s="104">
        <v>0</v>
      </c>
      <c r="O1001" s="104">
        <v>668196.1</v>
      </c>
      <c r="P1001" s="114">
        <f t="shared" si="109"/>
        <v>2684.5966251506629</v>
      </c>
      <c r="Q1001" s="104">
        <v>9673</v>
      </c>
      <c r="R1001" s="98" t="s">
        <v>41</v>
      </c>
    </row>
    <row r="1002" spans="1:21" ht="27" customHeight="1">
      <c r="A1002" s="128" t="s">
        <v>944</v>
      </c>
      <c r="B1002" s="99" t="s">
        <v>1058</v>
      </c>
      <c r="C1002" s="92">
        <v>1970</v>
      </c>
      <c r="D1002" s="92" t="s">
        <v>21</v>
      </c>
      <c r="E1002" s="92" t="s">
        <v>20</v>
      </c>
      <c r="F1002" s="100">
        <v>2</v>
      </c>
      <c r="G1002" s="100">
        <v>1</v>
      </c>
      <c r="H1002" s="104">
        <v>393.6</v>
      </c>
      <c r="I1002" s="104">
        <v>357.6</v>
      </c>
      <c r="J1002" s="104">
        <v>750.3</v>
      </c>
      <c r="K1002" s="104">
        <f>SUM(L1002:O1002)</f>
        <v>741583.22</v>
      </c>
      <c r="L1002" s="104">
        <v>0</v>
      </c>
      <c r="M1002" s="104">
        <v>0</v>
      </c>
      <c r="N1002" s="104">
        <v>0</v>
      </c>
      <c r="O1002" s="104">
        <v>741583.22</v>
      </c>
      <c r="P1002" s="114">
        <f t="shared" si="109"/>
        <v>1884.1037093495934</v>
      </c>
      <c r="Q1002" s="104">
        <v>9673</v>
      </c>
      <c r="R1002" s="98" t="s">
        <v>41</v>
      </c>
    </row>
    <row r="1003" spans="1:21" s="26" customFormat="1" ht="27" customHeight="1">
      <c r="A1003" s="128" t="s">
        <v>945</v>
      </c>
      <c r="B1003" s="99" t="s">
        <v>762</v>
      </c>
      <c r="C1003" s="92">
        <v>1985</v>
      </c>
      <c r="D1003" s="92" t="s">
        <v>21</v>
      </c>
      <c r="E1003" s="92" t="s">
        <v>20</v>
      </c>
      <c r="F1003" s="100">
        <v>3</v>
      </c>
      <c r="G1003" s="100">
        <v>3</v>
      </c>
      <c r="H1003" s="94">
        <v>1857.3</v>
      </c>
      <c r="I1003" s="94">
        <v>172.8</v>
      </c>
      <c r="J1003" s="94">
        <v>1684.5</v>
      </c>
      <c r="K1003" s="106">
        <f>SUM(L1003:O1003)</f>
        <v>8609395</v>
      </c>
      <c r="L1003" s="94">
        <v>0</v>
      </c>
      <c r="M1003" s="94">
        <v>0</v>
      </c>
      <c r="N1003" s="94">
        <v>0</v>
      </c>
      <c r="O1003" s="104">
        <v>8609395</v>
      </c>
      <c r="P1003" s="114">
        <f t="shared" si="109"/>
        <v>4635.435847735961</v>
      </c>
      <c r="Q1003" s="106">
        <v>9673</v>
      </c>
      <c r="R1003" s="98" t="s">
        <v>43</v>
      </c>
      <c r="S1003" s="25"/>
      <c r="T1003" s="25"/>
      <c r="U1003" s="25"/>
    </row>
    <row r="1004" spans="1:21" ht="50.1" customHeight="1">
      <c r="A1004" s="196" t="s">
        <v>1954</v>
      </c>
      <c r="B1004" s="196"/>
      <c r="C1004" s="196"/>
      <c r="D1004" s="196"/>
      <c r="E1004" s="196"/>
      <c r="F1004" s="196"/>
      <c r="G1004" s="196"/>
      <c r="H1004" s="196"/>
      <c r="I1004" s="196"/>
      <c r="J1004" s="196"/>
      <c r="K1004" s="196"/>
      <c r="L1004" s="196"/>
      <c r="M1004" s="196"/>
      <c r="N1004" s="196"/>
      <c r="O1004" s="196"/>
      <c r="P1004" s="196"/>
      <c r="Q1004" s="196"/>
      <c r="R1004" s="196"/>
    </row>
    <row r="1005" spans="1:21" ht="50.1" customHeight="1">
      <c r="A1005" s="193" t="s">
        <v>776</v>
      </c>
      <c r="B1005" s="193"/>
      <c r="C1005" s="89" t="s">
        <v>22</v>
      </c>
      <c r="D1005" s="89" t="s">
        <v>22</v>
      </c>
      <c r="E1005" s="89" t="s">
        <v>22</v>
      </c>
      <c r="F1005" s="55" t="s">
        <v>22</v>
      </c>
      <c r="G1005" s="55" t="s">
        <v>22</v>
      </c>
      <c r="H1005" s="56">
        <f t="shared" ref="H1005:N1005" si="110">SUM(H1006:H1010)</f>
        <v>1653.4</v>
      </c>
      <c r="I1005" s="56">
        <f t="shared" si="110"/>
        <v>470.5</v>
      </c>
      <c r="J1005" s="56">
        <f t="shared" si="110"/>
        <v>969.69999999999993</v>
      </c>
      <c r="K1005" s="56">
        <f t="shared" si="110"/>
        <v>18142539.669999998</v>
      </c>
      <c r="L1005" s="56">
        <f t="shared" si="110"/>
        <v>0</v>
      </c>
      <c r="M1005" s="56">
        <f t="shared" si="110"/>
        <v>0</v>
      </c>
      <c r="N1005" s="56">
        <f t="shared" si="110"/>
        <v>0</v>
      </c>
      <c r="O1005" s="56">
        <f>SUM(O1006:O1010)</f>
        <v>18142539.669999998</v>
      </c>
      <c r="P1005" s="51">
        <f>K1005/H1005</f>
        <v>10972.86782992621</v>
      </c>
      <c r="Q1005" s="57" t="s">
        <v>22</v>
      </c>
      <c r="R1005" s="58" t="s">
        <v>22</v>
      </c>
    </row>
    <row r="1006" spans="1:21" s="26" customFormat="1" ht="27" customHeight="1">
      <c r="A1006" s="128" t="s">
        <v>946</v>
      </c>
      <c r="B1006" s="99" t="s">
        <v>763</v>
      </c>
      <c r="C1006" s="92">
        <v>1960</v>
      </c>
      <c r="D1006" s="92" t="s">
        <v>21</v>
      </c>
      <c r="E1006" s="92" t="s">
        <v>20</v>
      </c>
      <c r="F1006" s="100">
        <v>2</v>
      </c>
      <c r="G1006" s="100">
        <v>2</v>
      </c>
      <c r="H1006" s="104">
        <v>518.1</v>
      </c>
      <c r="I1006" s="104">
        <v>127.1</v>
      </c>
      <c r="J1006" s="104">
        <v>283</v>
      </c>
      <c r="K1006" s="106">
        <f>SUM(L1006:O1006)</f>
        <v>5403620.9500000002</v>
      </c>
      <c r="L1006" s="104">
        <v>0</v>
      </c>
      <c r="M1006" s="104">
        <v>0</v>
      </c>
      <c r="N1006" s="104">
        <v>0</v>
      </c>
      <c r="O1006" s="104">
        <v>5403620.9500000002</v>
      </c>
      <c r="P1006" s="114">
        <f>K1006/H1006</f>
        <v>10429.687222543911</v>
      </c>
      <c r="Q1006" s="106">
        <v>9673</v>
      </c>
      <c r="R1006" s="98" t="s">
        <v>42</v>
      </c>
      <c r="S1006" s="25"/>
      <c r="T1006" s="25"/>
      <c r="U1006" s="25"/>
    </row>
    <row r="1007" spans="1:21" s="26" customFormat="1" ht="27" customHeight="1">
      <c r="A1007" s="128" t="s">
        <v>947</v>
      </c>
      <c r="B1007" s="99" t="s">
        <v>764</v>
      </c>
      <c r="C1007" s="92">
        <v>1960</v>
      </c>
      <c r="D1007" s="92" t="s">
        <v>21</v>
      </c>
      <c r="E1007" s="92" t="s">
        <v>20</v>
      </c>
      <c r="F1007" s="100">
        <v>2</v>
      </c>
      <c r="G1007" s="100">
        <v>2</v>
      </c>
      <c r="H1007" s="104">
        <v>492.4</v>
      </c>
      <c r="I1007" s="104">
        <v>123.9</v>
      </c>
      <c r="J1007" s="104">
        <v>263.3</v>
      </c>
      <c r="K1007" s="106">
        <f>SUM(L1007:O1007)</f>
        <v>5273691.68</v>
      </c>
      <c r="L1007" s="104">
        <v>0</v>
      </c>
      <c r="M1007" s="104">
        <v>0</v>
      </c>
      <c r="N1007" s="104">
        <v>0</v>
      </c>
      <c r="O1007" s="104">
        <v>5273691.68</v>
      </c>
      <c r="P1007" s="114">
        <f>K1007/H1007</f>
        <v>10710.178066612511</v>
      </c>
      <c r="Q1007" s="106">
        <v>9673</v>
      </c>
      <c r="R1007" s="98" t="s">
        <v>42</v>
      </c>
      <c r="S1007" s="25"/>
      <c r="T1007" s="25"/>
      <c r="U1007" s="25"/>
    </row>
    <row r="1008" spans="1:21" s="26" customFormat="1" ht="27" customHeight="1">
      <c r="A1008" s="166" t="s">
        <v>948</v>
      </c>
      <c r="B1008" s="190" t="s">
        <v>766</v>
      </c>
      <c r="C1008" s="158">
        <v>1950</v>
      </c>
      <c r="D1008" s="158" t="s">
        <v>21</v>
      </c>
      <c r="E1008" s="158" t="s">
        <v>20</v>
      </c>
      <c r="F1008" s="189">
        <v>2</v>
      </c>
      <c r="G1008" s="189">
        <v>1</v>
      </c>
      <c r="H1008" s="192">
        <v>225.3</v>
      </c>
      <c r="I1008" s="192">
        <v>61.4</v>
      </c>
      <c r="J1008" s="192">
        <v>163.9</v>
      </c>
      <c r="K1008" s="106">
        <f>SUM(L1008:O1008)</f>
        <v>34252.04</v>
      </c>
      <c r="L1008" s="94">
        <v>0</v>
      </c>
      <c r="M1008" s="94">
        <v>0</v>
      </c>
      <c r="N1008" s="94">
        <v>0</v>
      </c>
      <c r="O1008" s="104">
        <v>34252.04</v>
      </c>
      <c r="P1008" s="114">
        <f>K1008/H1008</f>
        <v>152.02858411007546</v>
      </c>
      <c r="Q1008" s="106">
        <v>9673</v>
      </c>
      <c r="R1008" s="98" t="s">
        <v>41</v>
      </c>
      <c r="S1008" s="30">
        <f>O1008</f>
        <v>34252.04</v>
      </c>
      <c r="T1008" s="25"/>
      <c r="U1008" s="25"/>
    </row>
    <row r="1009" spans="1:21" s="26" customFormat="1" ht="27" customHeight="1">
      <c r="A1009" s="166"/>
      <c r="B1009" s="190"/>
      <c r="C1009" s="158"/>
      <c r="D1009" s="158"/>
      <c r="E1009" s="158"/>
      <c r="F1009" s="189"/>
      <c r="G1009" s="189"/>
      <c r="H1009" s="192"/>
      <c r="I1009" s="192"/>
      <c r="J1009" s="192"/>
      <c r="K1009" s="106">
        <f>SUM(L1009:O1009)</f>
        <v>2984155</v>
      </c>
      <c r="L1009" s="94">
        <v>0</v>
      </c>
      <c r="M1009" s="94">
        <v>0</v>
      </c>
      <c r="N1009" s="94">
        <v>0</v>
      </c>
      <c r="O1009" s="104">
        <v>2984155</v>
      </c>
      <c r="P1009" s="114">
        <f>K1009/H1008</f>
        <v>13245.250776742121</v>
      </c>
      <c r="Q1009" s="106">
        <v>9673</v>
      </c>
      <c r="R1009" s="98" t="s">
        <v>42</v>
      </c>
      <c r="S1009" s="25"/>
      <c r="T1009" s="25"/>
      <c r="U1009" s="25"/>
    </row>
    <row r="1010" spans="1:21" s="26" customFormat="1" ht="27" customHeight="1">
      <c r="A1010" s="128" t="s">
        <v>949</v>
      </c>
      <c r="B1010" s="99" t="s">
        <v>767</v>
      </c>
      <c r="C1010" s="92">
        <v>1966</v>
      </c>
      <c r="D1010" s="92" t="s">
        <v>21</v>
      </c>
      <c r="E1010" s="92" t="s">
        <v>20</v>
      </c>
      <c r="F1010" s="100">
        <v>2</v>
      </c>
      <c r="G1010" s="100">
        <v>2</v>
      </c>
      <c r="H1010" s="94">
        <v>417.6</v>
      </c>
      <c r="I1010" s="94">
        <v>158.1</v>
      </c>
      <c r="J1010" s="94">
        <v>259.5</v>
      </c>
      <c r="K1010" s="106">
        <f>SUM(L1010:O1010)</f>
        <v>4446820</v>
      </c>
      <c r="L1010" s="94">
        <v>0</v>
      </c>
      <c r="M1010" s="94">
        <v>0</v>
      </c>
      <c r="N1010" s="94">
        <v>0</v>
      </c>
      <c r="O1010" s="104">
        <v>4446820</v>
      </c>
      <c r="P1010" s="114">
        <f>K1010/H1010</f>
        <v>10648.515325670498</v>
      </c>
      <c r="Q1010" s="106">
        <v>9673</v>
      </c>
      <c r="R1010" s="98" t="s">
        <v>43</v>
      </c>
      <c r="S1010" s="25"/>
      <c r="T1010" s="25"/>
      <c r="U1010" s="25"/>
    </row>
    <row r="1011" spans="1:21" ht="50.1" customHeight="1">
      <c r="A1011" s="196" t="s">
        <v>1955</v>
      </c>
      <c r="B1011" s="196"/>
      <c r="C1011" s="196"/>
      <c r="D1011" s="196"/>
      <c r="E1011" s="196"/>
      <c r="F1011" s="196"/>
      <c r="G1011" s="196"/>
      <c r="H1011" s="196"/>
      <c r="I1011" s="196"/>
      <c r="J1011" s="196"/>
      <c r="K1011" s="196"/>
      <c r="L1011" s="196"/>
      <c r="M1011" s="196"/>
      <c r="N1011" s="196"/>
      <c r="O1011" s="196"/>
      <c r="P1011" s="196"/>
      <c r="Q1011" s="196"/>
      <c r="R1011" s="196"/>
    </row>
    <row r="1012" spans="1:21" ht="50.1" customHeight="1">
      <c r="A1012" s="193" t="s">
        <v>1224</v>
      </c>
      <c r="B1012" s="193"/>
      <c r="C1012" s="89" t="s">
        <v>22</v>
      </c>
      <c r="D1012" s="89" t="s">
        <v>22</v>
      </c>
      <c r="E1012" s="89" t="s">
        <v>22</v>
      </c>
      <c r="F1012" s="55" t="s">
        <v>22</v>
      </c>
      <c r="G1012" s="55" t="s">
        <v>22</v>
      </c>
      <c r="H1012" s="56">
        <f t="shared" ref="H1012:N1012" si="111">SUM(H1013)</f>
        <v>3650.8</v>
      </c>
      <c r="I1012" s="56">
        <f t="shared" si="111"/>
        <v>67.400000000000006</v>
      </c>
      <c r="J1012" s="56">
        <f t="shared" si="111"/>
        <v>3232.5</v>
      </c>
      <c r="K1012" s="56">
        <f t="shared" si="111"/>
        <v>7401600</v>
      </c>
      <c r="L1012" s="56">
        <f t="shared" si="111"/>
        <v>0</v>
      </c>
      <c r="M1012" s="56">
        <f t="shared" si="111"/>
        <v>0</v>
      </c>
      <c r="N1012" s="56">
        <f t="shared" si="111"/>
        <v>0</v>
      </c>
      <c r="O1012" s="56">
        <f>SUM(O1013)</f>
        <v>7401600</v>
      </c>
      <c r="P1012" s="51">
        <f>K1012/H1012</f>
        <v>2027.3912567108578</v>
      </c>
      <c r="Q1012" s="57" t="s">
        <v>22</v>
      </c>
      <c r="R1012" s="58" t="s">
        <v>22</v>
      </c>
    </row>
    <row r="1013" spans="1:21" s="26" customFormat="1" ht="23.1" customHeight="1">
      <c r="A1013" s="128" t="s">
        <v>950</v>
      </c>
      <c r="B1013" s="99" t="s">
        <v>1173</v>
      </c>
      <c r="C1013" s="92">
        <v>1984</v>
      </c>
      <c r="D1013" s="92">
        <v>2014</v>
      </c>
      <c r="E1013" s="92" t="s">
        <v>23</v>
      </c>
      <c r="F1013" s="100">
        <v>5</v>
      </c>
      <c r="G1013" s="100">
        <v>3</v>
      </c>
      <c r="H1013" s="104">
        <v>3650.8</v>
      </c>
      <c r="I1013" s="104">
        <v>67.400000000000006</v>
      </c>
      <c r="J1013" s="104">
        <v>3232.5</v>
      </c>
      <c r="K1013" s="106">
        <f>SUM(L1013:O1013)</f>
        <v>7401600</v>
      </c>
      <c r="L1013" s="104">
        <v>0</v>
      </c>
      <c r="M1013" s="104">
        <v>0</v>
      </c>
      <c r="N1013" s="104">
        <v>0</v>
      </c>
      <c r="O1013" s="104">
        <v>7401600</v>
      </c>
      <c r="P1013" s="114">
        <f>K1013/H1013</f>
        <v>2027.3912567108578</v>
      </c>
      <c r="Q1013" s="106">
        <v>9673</v>
      </c>
      <c r="R1013" s="98" t="s">
        <v>43</v>
      </c>
      <c r="S1013" s="25"/>
      <c r="T1013" s="25"/>
      <c r="U1013" s="25"/>
    </row>
    <row r="1014" spans="1:21" ht="42" customHeight="1">
      <c r="A1014" s="196" t="s">
        <v>1956</v>
      </c>
      <c r="B1014" s="196"/>
      <c r="C1014" s="196"/>
      <c r="D1014" s="196"/>
      <c r="E1014" s="196"/>
      <c r="F1014" s="196"/>
      <c r="G1014" s="196"/>
      <c r="H1014" s="196"/>
      <c r="I1014" s="196"/>
      <c r="J1014" s="196"/>
      <c r="K1014" s="196"/>
      <c r="L1014" s="196"/>
      <c r="M1014" s="196"/>
      <c r="N1014" s="196"/>
      <c r="O1014" s="196"/>
      <c r="P1014" s="196"/>
      <c r="Q1014" s="196"/>
      <c r="R1014" s="196"/>
    </row>
    <row r="1015" spans="1:21" ht="42" customHeight="1">
      <c r="A1015" s="193" t="s">
        <v>1166</v>
      </c>
      <c r="B1015" s="193"/>
      <c r="C1015" s="89" t="s">
        <v>22</v>
      </c>
      <c r="D1015" s="89" t="s">
        <v>22</v>
      </c>
      <c r="E1015" s="89" t="s">
        <v>22</v>
      </c>
      <c r="F1015" s="55" t="s">
        <v>22</v>
      </c>
      <c r="G1015" s="55" t="s">
        <v>22</v>
      </c>
      <c r="H1015" s="56">
        <f t="shared" ref="H1015:N1015" si="112">SUM(H1016)</f>
        <v>639</v>
      </c>
      <c r="I1015" s="56">
        <f t="shared" si="112"/>
        <v>0</v>
      </c>
      <c r="J1015" s="56">
        <f t="shared" si="112"/>
        <v>284.89999999999998</v>
      </c>
      <c r="K1015" s="56">
        <f t="shared" si="112"/>
        <v>4295066</v>
      </c>
      <c r="L1015" s="56">
        <f t="shared" si="112"/>
        <v>0</v>
      </c>
      <c r="M1015" s="56">
        <f t="shared" si="112"/>
        <v>0</v>
      </c>
      <c r="N1015" s="56">
        <f t="shared" si="112"/>
        <v>0</v>
      </c>
      <c r="O1015" s="56">
        <f>SUM(O1016)</f>
        <v>4295066</v>
      </c>
      <c r="P1015" s="51">
        <f>K1015/H1015</f>
        <v>6721.54303599374</v>
      </c>
      <c r="Q1015" s="57" t="s">
        <v>22</v>
      </c>
      <c r="R1015" s="58" t="s">
        <v>22</v>
      </c>
    </row>
    <row r="1016" spans="1:21" s="26" customFormat="1" ht="23.1" customHeight="1">
      <c r="A1016" s="128" t="s">
        <v>951</v>
      </c>
      <c r="B1016" s="99" t="s">
        <v>1167</v>
      </c>
      <c r="C1016" s="92">
        <v>1989</v>
      </c>
      <c r="D1016" s="92" t="s">
        <v>21</v>
      </c>
      <c r="E1016" s="92" t="s">
        <v>23</v>
      </c>
      <c r="F1016" s="100">
        <v>2</v>
      </c>
      <c r="G1016" s="100">
        <v>2</v>
      </c>
      <c r="H1016" s="104">
        <v>639</v>
      </c>
      <c r="I1016" s="104">
        <v>0</v>
      </c>
      <c r="J1016" s="104">
        <v>284.89999999999998</v>
      </c>
      <c r="K1016" s="106">
        <f>SUM(L1016:O1016)</f>
        <v>4295066</v>
      </c>
      <c r="L1016" s="104">
        <v>0</v>
      </c>
      <c r="M1016" s="104">
        <v>0</v>
      </c>
      <c r="N1016" s="104">
        <v>0</v>
      </c>
      <c r="O1016" s="104">
        <v>4295066</v>
      </c>
      <c r="P1016" s="114">
        <f>K1016/H1016</f>
        <v>6721.54303599374</v>
      </c>
      <c r="Q1016" s="106">
        <v>9673</v>
      </c>
      <c r="R1016" s="98" t="s">
        <v>42</v>
      </c>
      <c r="S1016" s="25"/>
      <c r="T1016" s="25"/>
      <c r="U1016" s="25"/>
    </row>
    <row r="1017" spans="1:21" ht="38.1" customHeight="1">
      <c r="A1017" s="196" t="s">
        <v>1957</v>
      </c>
      <c r="B1017" s="196"/>
      <c r="C1017" s="196"/>
      <c r="D1017" s="196"/>
      <c r="E1017" s="196"/>
      <c r="F1017" s="196"/>
      <c r="G1017" s="196"/>
      <c r="H1017" s="196"/>
      <c r="I1017" s="196"/>
      <c r="J1017" s="196"/>
      <c r="K1017" s="196"/>
      <c r="L1017" s="196"/>
      <c r="M1017" s="196"/>
      <c r="N1017" s="196"/>
      <c r="O1017" s="196"/>
      <c r="P1017" s="196"/>
      <c r="Q1017" s="196"/>
      <c r="R1017" s="196"/>
    </row>
    <row r="1018" spans="1:21" ht="38.1" customHeight="1">
      <c r="A1018" s="193" t="s">
        <v>777</v>
      </c>
      <c r="B1018" s="193"/>
      <c r="C1018" s="89" t="s">
        <v>22</v>
      </c>
      <c r="D1018" s="89" t="s">
        <v>22</v>
      </c>
      <c r="E1018" s="89" t="s">
        <v>22</v>
      </c>
      <c r="F1018" s="55" t="s">
        <v>22</v>
      </c>
      <c r="G1018" s="55" t="s">
        <v>22</v>
      </c>
      <c r="H1018" s="56">
        <f t="shared" ref="H1018:N1018" si="113">SUM(H1019)</f>
        <v>377.8</v>
      </c>
      <c r="I1018" s="56">
        <f t="shared" si="113"/>
        <v>115.6</v>
      </c>
      <c r="J1018" s="56">
        <f t="shared" si="113"/>
        <v>262.2</v>
      </c>
      <c r="K1018" s="56">
        <f t="shared" si="113"/>
        <v>3956730</v>
      </c>
      <c r="L1018" s="56">
        <f t="shared" si="113"/>
        <v>0</v>
      </c>
      <c r="M1018" s="56">
        <f t="shared" si="113"/>
        <v>0</v>
      </c>
      <c r="N1018" s="56">
        <f t="shared" si="113"/>
        <v>0</v>
      </c>
      <c r="O1018" s="56">
        <f>SUM(O1019)</f>
        <v>3956730</v>
      </c>
      <c r="P1018" s="51">
        <f>K1018/H1018</f>
        <v>10473.080995235574</v>
      </c>
      <c r="Q1018" s="57" t="s">
        <v>22</v>
      </c>
      <c r="R1018" s="58" t="s">
        <v>22</v>
      </c>
    </row>
    <row r="1019" spans="1:21" s="26" customFormat="1" ht="23.1" customHeight="1">
      <c r="A1019" s="130" t="s">
        <v>952</v>
      </c>
      <c r="B1019" s="99" t="s">
        <v>756</v>
      </c>
      <c r="C1019" s="92">
        <v>1960</v>
      </c>
      <c r="D1019" s="92">
        <v>2010</v>
      </c>
      <c r="E1019" s="92" t="s">
        <v>20</v>
      </c>
      <c r="F1019" s="100">
        <v>2</v>
      </c>
      <c r="G1019" s="100">
        <v>2</v>
      </c>
      <c r="H1019" s="104">
        <v>377.8</v>
      </c>
      <c r="I1019" s="104">
        <v>115.6</v>
      </c>
      <c r="J1019" s="104">
        <v>262.2</v>
      </c>
      <c r="K1019" s="106">
        <f>SUM(L1019:O1019)</f>
        <v>3956730</v>
      </c>
      <c r="L1019" s="104">
        <v>0</v>
      </c>
      <c r="M1019" s="104">
        <v>0</v>
      </c>
      <c r="N1019" s="104">
        <v>0</v>
      </c>
      <c r="O1019" s="104">
        <v>3956730</v>
      </c>
      <c r="P1019" s="114">
        <f>K1019/H1019</f>
        <v>10473.080995235574</v>
      </c>
      <c r="Q1019" s="106">
        <v>9673</v>
      </c>
      <c r="R1019" s="98" t="s">
        <v>43</v>
      </c>
      <c r="S1019" s="25"/>
      <c r="T1019" s="25"/>
      <c r="U1019" s="25"/>
    </row>
    <row r="1020" spans="1:21" ht="38.1" customHeight="1">
      <c r="A1020" s="196" t="s">
        <v>1958</v>
      </c>
      <c r="B1020" s="196"/>
      <c r="C1020" s="196"/>
      <c r="D1020" s="196"/>
      <c r="E1020" s="196"/>
      <c r="F1020" s="196"/>
      <c r="G1020" s="196"/>
      <c r="H1020" s="196"/>
      <c r="I1020" s="196"/>
      <c r="J1020" s="196"/>
      <c r="K1020" s="196"/>
      <c r="L1020" s="196"/>
      <c r="M1020" s="196"/>
      <c r="N1020" s="196"/>
      <c r="O1020" s="196"/>
      <c r="P1020" s="196"/>
      <c r="Q1020" s="196"/>
      <c r="R1020" s="196"/>
    </row>
    <row r="1021" spans="1:21" ht="38.1" customHeight="1">
      <c r="A1021" s="193" t="s">
        <v>778</v>
      </c>
      <c r="B1021" s="193"/>
      <c r="C1021" s="89" t="s">
        <v>22</v>
      </c>
      <c r="D1021" s="89" t="s">
        <v>22</v>
      </c>
      <c r="E1021" s="89" t="s">
        <v>22</v>
      </c>
      <c r="F1021" s="55" t="s">
        <v>22</v>
      </c>
      <c r="G1021" s="55" t="s">
        <v>22</v>
      </c>
      <c r="H1021" s="56">
        <f t="shared" ref="H1021:N1021" si="114">SUM(H1022:H1028)</f>
        <v>2962.8</v>
      </c>
      <c r="I1021" s="56">
        <f t="shared" si="114"/>
        <v>124.8</v>
      </c>
      <c r="J1021" s="56">
        <f t="shared" si="114"/>
        <v>2205</v>
      </c>
      <c r="K1021" s="56">
        <f t="shared" si="114"/>
        <v>22775573.640000001</v>
      </c>
      <c r="L1021" s="56">
        <f t="shared" si="114"/>
        <v>0</v>
      </c>
      <c r="M1021" s="56">
        <f t="shared" si="114"/>
        <v>0</v>
      </c>
      <c r="N1021" s="56">
        <f t="shared" si="114"/>
        <v>0</v>
      </c>
      <c r="O1021" s="56">
        <f>SUM(O1022:O1028)</f>
        <v>22775573.640000001</v>
      </c>
      <c r="P1021" s="51">
        <f>K1021/H1021</f>
        <v>7687.1788983394081</v>
      </c>
      <c r="Q1021" s="57" t="s">
        <v>22</v>
      </c>
      <c r="R1021" s="58" t="s">
        <v>22</v>
      </c>
    </row>
    <row r="1022" spans="1:21" s="26" customFormat="1" ht="23.1" customHeight="1">
      <c r="A1022" s="128" t="s">
        <v>953</v>
      </c>
      <c r="B1022" s="99" t="s">
        <v>751</v>
      </c>
      <c r="C1022" s="86">
        <v>1955</v>
      </c>
      <c r="D1022" s="92" t="s">
        <v>21</v>
      </c>
      <c r="E1022" s="92" t="s">
        <v>20</v>
      </c>
      <c r="F1022" s="100">
        <v>2</v>
      </c>
      <c r="G1022" s="100">
        <v>1</v>
      </c>
      <c r="H1022" s="104">
        <v>449</v>
      </c>
      <c r="I1022" s="104">
        <v>0</v>
      </c>
      <c r="J1022" s="104">
        <v>406</v>
      </c>
      <c r="K1022" s="106">
        <f t="shared" ref="K1022:K1028" si="115">SUM(L1022:O1022)</f>
        <v>3331574.82</v>
      </c>
      <c r="L1022" s="104">
        <v>0</v>
      </c>
      <c r="M1022" s="104">
        <v>0</v>
      </c>
      <c r="N1022" s="104">
        <v>0</v>
      </c>
      <c r="O1022" s="119">
        <v>3331574.82</v>
      </c>
      <c r="P1022" s="114">
        <f t="shared" ref="P1022:P1026" si="116">K1022/H1022</f>
        <v>7419.9884632516696</v>
      </c>
      <c r="Q1022" s="106">
        <v>9673</v>
      </c>
      <c r="R1022" s="98" t="s">
        <v>41</v>
      </c>
      <c r="S1022" s="30">
        <f>O1022+O1023</f>
        <v>6414068.6399999997</v>
      </c>
      <c r="T1022" s="25"/>
      <c r="U1022" s="25"/>
    </row>
    <row r="1023" spans="1:21" s="25" customFormat="1" ht="23.1" customHeight="1">
      <c r="A1023" s="128" t="s">
        <v>954</v>
      </c>
      <c r="B1023" s="99" t="s">
        <v>752</v>
      </c>
      <c r="C1023" s="77">
        <v>1955</v>
      </c>
      <c r="D1023" s="92" t="s">
        <v>21</v>
      </c>
      <c r="E1023" s="92" t="s">
        <v>20</v>
      </c>
      <c r="F1023" s="100">
        <v>2</v>
      </c>
      <c r="G1023" s="100">
        <v>1</v>
      </c>
      <c r="H1023" s="108">
        <v>445</v>
      </c>
      <c r="I1023" s="108">
        <v>0</v>
      </c>
      <c r="J1023" s="108">
        <v>411</v>
      </c>
      <c r="K1023" s="106">
        <f t="shared" si="115"/>
        <v>3082493.82</v>
      </c>
      <c r="L1023" s="108">
        <v>0</v>
      </c>
      <c r="M1023" s="108">
        <v>0</v>
      </c>
      <c r="N1023" s="108">
        <v>0</v>
      </c>
      <c r="O1023" s="35">
        <v>3082493.82</v>
      </c>
      <c r="P1023" s="114">
        <f t="shared" si="116"/>
        <v>6926.9524044943819</v>
      </c>
      <c r="Q1023" s="106">
        <v>9673</v>
      </c>
      <c r="R1023" s="98" t="s">
        <v>41</v>
      </c>
    </row>
    <row r="1024" spans="1:21" s="25" customFormat="1" ht="23.1" customHeight="1">
      <c r="A1024" s="128" t="s">
        <v>955</v>
      </c>
      <c r="B1024" s="99" t="s">
        <v>753</v>
      </c>
      <c r="C1024" s="86">
        <v>1959</v>
      </c>
      <c r="D1024" s="92" t="s">
        <v>21</v>
      </c>
      <c r="E1024" s="92" t="s">
        <v>20</v>
      </c>
      <c r="F1024" s="100">
        <v>2</v>
      </c>
      <c r="G1024" s="100">
        <v>1</v>
      </c>
      <c r="H1024" s="94">
        <v>334.2</v>
      </c>
      <c r="I1024" s="94">
        <v>0</v>
      </c>
      <c r="J1024" s="94">
        <v>275</v>
      </c>
      <c r="K1024" s="106">
        <f t="shared" si="115"/>
        <v>3958220</v>
      </c>
      <c r="L1024" s="94">
        <v>0</v>
      </c>
      <c r="M1024" s="94">
        <v>0</v>
      </c>
      <c r="N1024" s="94">
        <v>0</v>
      </c>
      <c r="O1024" s="119">
        <v>3958220</v>
      </c>
      <c r="P1024" s="114">
        <f t="shared" si="116"/>
        <v>11843.865948533812</v>
      </c>
      <c r="Q1024" s="106">
        <v>9673</v>
      </c>
      <c r="R1024" s="98" t="s">
        <v>42</v>
      </c>
    </row>
    <row r="1025" spans="1:21" s="26" customFormat="1" ht="23.1" customHeight="1">
      <c r="A1025" s="128" t="s">
        <v>956</v>
      </c>
      <c r="B1025" s="99" t="s">
        <v>754</v>
      </c>
      <c r="C1025" s="86">
        <v>1961</v>
      </c>
      <c r="D1025" s="92" t="s">
        <v>21</v>
      </c>
      <c r="E1025" s="92" t="s">
        <v>20</v>
      </c>
      <c r="F1025" s="100">
        <v>2</v>
      </c>
      <c r="G1025" s="100">
        <v>2</v>
      </c>
      <c r="H1025" s="94">
        <v>514.6</v>
      </c>
      <c r="I1025" s="94">
        <v>0</v>
      </c>
      <c r="J1025" s="94">
        <v>362</v>
      </c>
      <c r="K1025" s="106">
        <f t="shared" si="115"/>
        <v>5436310</v>
      </c>
      <c r="L1025" s="94">
        <v>0</v>
      </c>
      <c r="M1025" s="94">
        <v>0</v>
      </c>
      <c r="N1025" s="94">
        <v>0</v>
      </c>
      <c r="O1025" s="119">
        <v>5436310</v>
      </c>
      <c r="P1025" s="114">
        <f t="shared" si="116"/>
        <v>10564.146910221531</v>
      </c>
      <c r="Q1025" s="106">
        <v>9673</v>
      </c>
      <c r="R1025" s="98" t="s">
        <v>42</v>
      </c>
      <c r="S1025" s="30"/>
      <c r="T1025" s="30"/>
      <c r="U1025" s="25"/>
    </row>
    <row r="1026" spans="1:21" s="26" customFormat="1" ht="23.1" customHeight="1">
      <c r="A1026" s="128" t="s">
        <v>957</v>
      </c>
      <c r="B1026" s="99" t="s">
        <v>755</v>
      </c>
      <c r="C1026" s="86">
        <v>1968</v>
      </c>
      <c r="D1026" s="92" t="s">
        <v>21</v>
      </c>
      <c r="E1026" s="92" t="s">
        <v>20</v>
      </c>
      <c r="F1026" s="98" t="s">
        <v>260</v>
      </c>
      <c r="G1026" s="98" t="s">
        <v>260</v>
      </c>
      <c r="H1026" s="94">
        <v>375</v>
      </c>
      <c r="I1026" s="94">
        <v>124.8</v>
      </c>
      <c r="J1026" s="94">
        <v>250.2</v>
      </c>
      <c r="K1026" s="106">
        <f t="shared" si="115"/>
        <v>1574100</v>
      </c>
      <c r="L1026" s="94">
        <v>0</v>
      </c>
      <c r="M1026" s="94">
        <v>0</v>
      </c>
      <c r="N1026" s="94">
        <v>0</v>
      </c>
      <c r="O1026" s="75">
        <v>1574100</v>
      </c>
      <c r="P1026" s="114">
        <f t="shared" si="116"/>
        <v>4197.6000000000004</v>
      </c>
      <c r="Q1026" s="106">
        <v>9673</v>
      </c>
      <c r="R1026" s="98" t="s">
        <v>43</v>
      </c>
      <c r="S1026" s="25"/>
      <c r="T1026" s="25"/>
      <c r="U1026" s="25"/>
    </row>
    <row r="1027" spans="1:21" s="26" customFormat="1" ht="23.1" customHeight="1">
      <c r="A1027" s="128" t="s">
        <v>958</v>
      </c>
      <c r="B1027" s="99" t="s">
        <v>760</v>
      </c>
      <c r="C1027" s="92">
        <v>1968</v>
      </c>
      <c r="D1027" s="92" t="s">
        <v>21</v>
      </c>
      <c r="E1027" s="92" t="s">
        <v>20</v>
      </c>
      <c r="F1027" s="95">
        <v>2</v>
      </c>
      <c r="G1027" s="95">
        <v>2</v>
      </c>
      <c r="H1027" s="94">
        <v>422.5</v>
      </c>
      <c r="I1027" s="94">
        <v>0</v>
      </c>
      <c r="J1027" s="94">
        <v>250.4</v>
      </c>
      <c r="K1027" s="106">
        <f t="shared" si="115"/>
        <v>3797875</v>
      </c>
      <c r="L1027" s="94">
        <v>0</v>
      </c>
      <c r="M1027" s="94">
        <v>0</v>
      </c>
      <c r="N1027" s="94">
        <v>0</v>
      </c>
      <c r="O1027" s="119">
        <v>3797875</v>
      </c>
      <c r="P1027" s="114">
        <f>K1027/H1027</f>
        <v>8989.0532544378693</v>
      </c>
      <c r="Q1027" s="106">
        <v>9673</v>
      </c>
      <c r="R1027" s="98" t="s">
        <v>43</v>
      </c>
      <c r="S1027" s="25"/>
      <c r="T1027" s="25"/>
      <c r="U1027" s="25"/>
    </row>
    <row r="1028" spans="1:21" s="26" customFormat="1" ht="23.1" customHeight="1">
      <c r="A1028" s="128" t="s">
        <v>959</v>
      </c>
      <c r="B1028" s="99" t="s">
        <v>761</v>
      </c>
      <c r="C1028" s="92">
        <v>1992</v>
      </c>
      <c r="D1028" s="92" t="s">
        <v>21</v>
      </c>
      <c r="E1028" s="92" t="s">
        <v>20</v>
      </c>
      <c r="F1028" s="95">
        <v>2</v>
      </c>
      <c r="G1028" s="95">
        <v>2</v>
      </c>
      <c r="H1028" s="94">
        <v>422.5</v>
      </c>
      <c r="I1028" s="94">
        <v>0</v>
      </c>
      <c r="J1028" s="94">
        <v>250.4</v>
      </c>
      <c r="K1028" s="106">
        <f t="shared" si="115"/>
        <v>1595000</v>
      </c>
      <c r="L1028" s="94">
        <v>0</v>
      </c>
      <c r="M1028" s="94">
        <v>0</v>
      </c>
      <c r="N1028" s="94">
        <v>0</v>
      </c>
      <c r="O1028" s="119">
        <v>1595000</v>
      </c>
      <c r="P1028" s="114">
        <f>K1028/H1028</f>
        <v>3775.147928994083</v>
      </c>
      <c r="Q1028" s="106">
        <v>9673</v>
      </c>
      <c r="R1028" s="98" t="s">
        <v>43</v>
      </c>
      <c r="S1028" s="25"/>
      <c r="T1028" s="25"/>
      <c r="U1028" s="25"/>
    </row>
    <row r="1029" spans="1:21" ht="38.1" customHeight="1">
      <c r="A1029" s="196" t="s">
        <v>1959</v>
      </c>
      <c r="B1029" s="196"/>
      <c r="C1029" s="196"/>
      <c r="D1029" s="196"/>
      <c r="E1029" s="196"/>
      <c r="F1029" s="196"/>
      <c r="G1029" s="196"/>
      <c r="H1029" s="196"/>
      <c r="I1029" s="196"/>
      <c r="J1029" s="196"/>
      <c r="K1029" s="196"/>
      <c r="L1029" s="196"/>
      <c r="M1029" s="196"/>
      <c r="N1029" s="196"/>
      <c r="O1029" s="196"/>
      <c r="P1029" s="196"/>
      <c r="Q1029" s="196"/>
      <c r="R1029" s="196"/>
    </row>
    <row r="1030" spans="1:21" ht="38.1" customHeight="1">
      <c r="A1030" s="193" t="s">
        <v>779</v>
      </c>
      <c r="B1030" s="193"/>
      <c r="C1030" s="89" t="s">
        <v>22</v>
      </c>
      <c r="D1030" s="89" t="s">
        <v>22</v>
      </c>
      <c r="E1030" s="89" t="s">
        <v>22</v>
      </c>
      <c r="F1030" s="55" t="s">
        <v>22</v>
      </c>
      <c r="G1030" s="55" t="s">
        <v>22</v>
      </c>
      <c r="H1030" s="56">
        <f t="shared" ref="H1030:N1030" si="117">SUM(H1031:H1044)</f>
        <v>5454.9000000000005</v>
      </c>
      <c r="I1030" s="56">
        <f t="shared" si="117"/>
        <v>122.8</v>
      </c>
      <c r="J1030" s="56">
        <f t="shared" si="117"/>
        <v>3739.4000000000005</v>
      </c>
      <c r="K1030" s="56">
        <f t="shared" si="117"/>
        <v>35181113.150000006</v>
      </c>
      <c r="L1030" s="56">
        <f t="shared" si="117"/>
        <v>0</v>
      </c>
      <c r="M1030" s="56">
        <f t="shared" si="117"/>
        <v>0</v>
      </c>
      <c r="N1030" s="56">
        <f t="shared" si="117"/>
        <v>0</v>
      </c>
      <c r="O1030" s="56">
        <f>SUM(O1031:O1045)</f>
        <v>36803613.150000006</v>
      </c>
      <c r="P1030" s="51">
        <f>K1030/H1030</f>
        <v>6449.4515298172291</v>
      </c>
      <c r="Q1030" s="57" t="s">
        <v>22</v>
      </c>
      <c r="R1030" s="58" t="s">
        <v>22</v>
      </c>
    </row>
    <row r="1031" spans="1:21" s="26" customFormat="1" ht="27" customHeight="1">
      <c r="A1031" s="128" t="s">
        <v>960</v>
      </c>
      <c r="B1031" s="99" t="s">
        <v>757</v>
      </c>
      <c r="C1031" s="92">
        <v>1961</v>
      </c>
      <c r="D1031" s="92" t="s">
        <v>21</v>
      </c>
      <c r="E1031" s="92" t="s">
        <v>20</v>
      </c>
      <c r="F1031" s="100">
        <v>2</v>
      </c>
      <c r="G1031" s="100">
        <v>2</v>
      </c>
      <c r="H1031" s="94">
        <v>453</v>
      </c>
      <c r="I1031" s="94">
        <v>0</v>
      </c>
      <c r="J1031" s="94">
        <v>386.6</v>
      </c>
      <c r="K1031" s="106">
        <f t="shared" ref="K1031:K1044" si="118">SUM(L1031:O1031)</f>
        <v>2145000</v>
      </c>
      <c r="L1031" s="94">
        <v>0</v>
      </c>
      <c r="M1031" s="94">
        <v>0</v>
      </c>
      <c r="N1031" s="94">
        <v>0</v>
      </c>
      <c r="O1031" s="119">
        <v>2145000</v>
      </c>
      <c r="P1031" s="114">
        <f t="shared" ref="P1031:P1044" si="119">K1031/H1031</f>
        <v>4735.0993377483446</v>
      </c>
      <c r="Q1031" s="106">
        <v>9673</v>
      </c>
      <c r="R1031" s="103" t="s">
        <v>42</v>
      </c>
      <c r="S1031" s="25"/>
      <c r="T1031" s="25"/>
      <c r="U1031" s="25"/>
    </row>
    <row r="1032" spans="1:21" s="26" customFormat="1" ht="27" customHeight="1">
      <c r="A1032" s="128" t="s">
        <v>961</v>
      </c>
      <c r="B1032" s="99" t="s">
        <v>758</v>
      </c>
      <c r="C1032" s="92">
        <v>1961</v>
      </c>
      <c r="D1032" s="92" t="s">
        <v>21</v>
      </c>
      <c r="E1032" s="92" t="s">
        <v>20</v>
      </c>
      <c r="F1032" s="100">
        <v>2</v>
      </c>
      <c r="G1032" s="100">
        <v>2</v>
      </c>
      <c r="H1032" s="94">
        <v>455.2</v>
      </c>
      <c r="I1032" s="94">
        <v>0</v>
      </c>
      <c r="J1032" s="94">
        <v>388.8</v>
      </c>
      <c r="K1032" s="106">
        <f t="shared" si="118"/>
        <v>2145000</v>
      </c>
      <c r="L1032" s="94">
        <v>0</v>
      </c>
      <c r="M1032" s="94">
        <v>0</v>
      </c>
      <c r="N1032" s="94">
        <v>0</v>
      </c>
      <c r="O1032" s="119">
        <v>2145000</v>
      </c>
      <c r="P1032" s="114">
        <f t="shared" si="119"/>
        <v>4712.2144112478036</v>
      </c>
      <c r="Q1032" s="106">
        <v>9673</v>
      </c>
      <c r="R1032" s="103" t="s">
        <v>42</v>
      </c>
      <c r="S1032" s="25"/>
      <c r="T1032" s="25"/>
      <c r="U1032" s="25"/>
    </row>
    <row r="1033" spans="1:21" s="26" customFormat="1" ht="27" customHeight="1">
      <c r="A1033" s="128" t="s">
        <v>962</v>
      </c>
      <c r="B1033" s="99" t="s">
        <v>759</v>
      </c>
      <c r="C1033" s="92">
        <v>1962</v>
      </c>
      <c r="D1033" s="92" t="s">
        <v>21</v>
      </c>
      <c r="E1033" s="92" t="s">
        <v>20</v>
      </c>
      <c r="F1033" s="100">
        <v>2</v>
      </c>
      <c r="G1033" s="100">
        <v>1</v>
      </c>
      <c r="H1033" s="94">
        <v>370.9</v>
      </c>
      <c r="I1033" s="94">
        <v>0</v>
      </c>
      <c r="J1033" s="94">
        <v>276.5</v>
      </c>
      <c r="K1033" s="106">
        <f t="shared" si="118"/>
        <v>4113000</v>
      </c>
      <c r="L1033" s="94">
        <v>0</v>
      </c>
      <c r="M1033" s="94">
        <v>0</v>
      </c>
      <c r="N1033" s="94">
        <v>0</v>
      </c>
      <c r="O1033" s="119">
        <v>4113000</v>
      </c>
      <c r="P1033" s="114">
        <f t="shared" si="119"/>
        <v>11089.242383391751</v>
      </c>
      <c r="Q1033" s="106">
        <v>9673</v>
      </c>
      <c r="R1033" s="98" t="s">
        <v>43</v>
      </c>
      <c r="S1033" s="25"/>
      <c r="T1033" s="25"/>
      <c r="U1033" s="25"/>
    </row>
    <row r="1034" spans="1:21" s="26" customFormat="1" ht="27" customHeight="1">
      <c r="A1034" s="128" t="s">
        <v>963</v>
      </c>
      <c r="B1034" s="99" t="s">
        <v>765</v>
      </c>
      <c r="C1034" s="92">
        <v>1963</v>
      </c>
      <c r="D1034" s="92" t="s">
        <v>21</v>
      </c>
      <c r="E1034" s="92" t="s">
        <v>20</v>
      </c>
      <c r="F1034" s="100">
        <v>2</v>
      </c>
      <c r="G1034" s="100">
        <v>1</v>
      </c>
      <c r="H1034" s="94">
        <v>374</v>
      </c>
      <c r="I1034" s="94">
        <v>0</v>
      </c>
      <c r="J1034" s="94">
        <v>280.3</v>
      </c>
      <c r="K1034" s="106">
        <f t="shared" si="118"/>
        <v>5263875</v>
      </c>
      <c r="L1034" s="94">
        <v>0</v>
      </c>
      <c r="M1034" s="94">
        <v>0</v>
      </c>
      <c r="N1034" s="94">
        <v>0</v>
      </c>
      <c r="O1034" s="119">
        <v>5263875</v>
      </c>
      <c r="P1034" s="114">
        <f t="shared" si="119"/>
        <v>14074.532085561497</v>
      </c>
      <c r="Q1034" s="106">
        <v>9673</v>
      </c>
      <c r="R1034" s="98" t="s">
        <v>43</v>
      </c>
      <c r="S1034" s="25"/>
      <c r="T1034" s="25"/>
      <c r="U1034" s="25"/>
    </row>
    <row r="1035" spans="1:21" s="26" customFormat="1" ht="27" customHeight="1">
      <c r="A1035" s="166" t="s">
        <v>964</v>
      </c>
      <c r="B1035" s="190" t="s">
        <v>768</v>
      </c>
      <c r="C1035" s="158">
        <v>1956</v>
      </c>
      <c r="D1035" s="158" t="s">
        <v>21</v>
      </c>
      <c r="E1035" s="158" t="s">
        <v>20</v>
      </c>
      <c r="F1035" s="189">
        <v>2</v>
      </c>
      <c r="G1035" s="189">
        <v>2</v>
      </c>
      <c r="H1035" s="192">
        <v>559.1</v>
      </c>
      <c r="I1035" s="192">
        <v>0</v>
      </c>
      <c r="J1035" s="192">
        <v>361.1</v>
      </c>
      <c r="K1035" s="106">
        <f t="shared" si="118"/>
        <v>49421.84</v>
      </c>
      <c r="L1035" s="94">
        <v>0</v>
      </c>
      <c r="M1035" s="94">
        <v>0</v>
      </c>
      <c r="N1035" s="94">
        <v>0</v>
      </c>
      <c r="O1035" s="119">
        <v>49421.84</v>
      </c>
      <c r="P1035" s="114">
        <f t="shared" si="119"/>
        <v>88.395349669111056</v>
      </c>
      <c r="Q1035" s="106">
        <v>9673</v>
      </c>
      <c r="R1035" s="98" t="s">
        <v>41</v>
      </c>
      <c r="S1035" s="30">
        <f>O1035+O1037+O1040</f>
        <v>145766.94</v>
      </c>
      <c r="T1035" s="25"/>
      <c r="U1035" s="25"/>
    </row>
    <row r="1036" spans="1:21" s="26" customFormat="1" ht="27" customHeight="1">
      <c r="A1036" s="166"/>
      <c r="B1036" s="190"/>
      <c r="C1036" s="158"/>
      <c r="D1036" s="158"/>
      <c r="E1036" s="158"/>
      <c r="F1036" s="189"/>
      <c r="G1036" s="189"/>
      <c r="H1036" s="192"/>
      <c r="I1036" s="192"/>
      <c r="J1036" s="192"/>
      <c r="K1036" s="106">
        <f>SUM(L1036:O1036)</f>
        <v>4100165.37</v>
      </c>
      <c r="L1036" s="94">
        <v>0</v>
      </c>
      <c r="M1036" s="94">
        <v>0</v>
      </c>
      <c r="N1036" s="94">
        <v>0</v>
      </c>
      <c r="O1036" s="119">
        <v>4100165.37</v>
      </c>
      <c r="P1036" s="114">
        <f>K1036/H1035</f>
        <v>7333.5098730101945</v>
      </c>
      <c r="Q1036" s="106">
        <v>9673</v>
      </c>
      <c r="R1036" s="98" t="s">
        <v>42</v>
      </c>
      <c r="S1036" s="25"/>
      <c r="T1036" s="25"/>
      <c r="U1036" s="25"/>
    </row>
    <row r="1037" spans="1:21" s="26" customFormat="1" ht="27" customHeight="1">
      <c r="A1037" s="166" t="s">
        <v>965</v>
      </c>
      <c r="B1037" s="190" t="s">
        <v>769</v>
      </c>
      <c r="C1037" s="158">
        <v>1955</v>
      </c>
      <c r="D1037" s="158" t="s">
        <v>21</v>
      </c>
      <c r="E1037" s="158" t="s">
        <v>20</v>
      </c>
      <c r="F1037" s="189">
        <v>2</v>
      </c>
      <c r="G1037" s="189">
        <v>2</v>
      </c>
      <c r="H1037" s="192">
        <v>561.79999999999995</v>
      </c>
      <c r="I1037" s="192">
        <v>0</v>
      </c>
      <c r="J1037" s="192">
        <v>358.4</v>
      </c>
      <c r="K1037" s="106">
        <f t="shared" si="118"/>
        <v>50355.93</v>
      </c>
      <c r="L1037" s="94">
        <v>0</v>
      </c>
      <c r="M1037" s="94">
        <v>0</v>
      </c>
      <c r="N1037" s="94">
        <v>0</v>
      </c>
      <c r="O1037" s="119">
        <v>50355.93</v>
      </c>
      <c r="P1037" s="114">
        <f t="shared" si="119"/>
        <v>89.633196867212533</v>
      </c>
      <c r="Q1037" s="106">
        <v>9673</v>
      </c>
      <c r="R1037" s="98" t="s">
        <v>41</v>
      </c>
      <c r="S1037" s="25"/>
      <c r="T1037" s="25"/>
      <c r="U1037" s="25"/>
    </row>
    <row r="1038" spans="1:21" s="26" customFormat="1" ht="27" customHeight="1">
      <c r="A1038" s="166"/>
      <c r="B1038" s="190"/>
      <c r="C1038" s="158"/>
      <c r="D1038" s="158"/>
      <c r="E1038" s="158"/>
      <c r="F1038" s="189"/>
      <c r="G1038" s="189"/>
      <c r="H1038" s="192"/>
      <c r="I1038" s="192"/>
      <c r="J1038" s="192"/>
      <c r="K1038" s="106">
        <f>SUM(L1038:O1038)</f>
        <v>4118265.18</v>
      </c>
      <c r="L1038" s="94">
        <v>0</v>
      </c>
      <c r="M1038" s="94">
        <v>0</v>
      </c>
      <c r="N1038" s="94">
        <v>0</v>
      </c>
      <c r="O1038" s="119">
        <v>4118265.18</v>
      </c>
      <c r="P1038" s="114">
        <f>K1038/H1037</f>
        <v>7330.4826984692072</v>
      </c>
      <c r="Q1038" s="106">
        <v>9673</v>
      </c>
      <c r="R1038" s="98" t="s">
        <v>42</v>
      </c>
      <c r="S1038" s="25"/>
      <c r="T1038" s="25"/>
      <c r="U1038" s="25"/>
    </row>
    <row r="1039" spans="1:21" s="26" customFormat="1" ht="27" customHeight="1">
      <c r="A1039" s="128" t="s">
        <v>966</v>
      </c>
      <c r="B1039" s="99" t="s">
        <v>770</v>
      </c>
      <c r="C1039" s="92">
        <v>1956</v>
      </c>
      <c r="D1039" s="92" t="s">
        <v>21</v>
      </c>
      <c r="E1039" s="92" t="s">
        <v>20</v>
      </c>
      <c r="F1039" s="100">
        <v>2</v>
      </c>
      <c r="G1039" s="100">
        <v>2</v>
      </c>
      <c r="H1039" s="94">
        <v>511.2</v>
      </c>
      <c r="I1039" s="94">
        <v>0</v>
      </c>
      <c r="J1039" s="94">
        <v>357.4</v>
      </c>
      <c r="K1039" s="106">
        <f t="shared" si="118"/>
        <v>5125776.66</v>
      </c>
      <c r="L1039" s="94">
        <v>0</v>
      </c>
      <c r="M1039" s="94">
        <v>0</v>
      </c>
      <c r="N1039" s="94">
        <v>0</v>
      </c>
      <c r="O1039" s="119">
        <v>5125776.66</v>
      </c>
      <c r="P1039" s="114">
        <f t="shared" si="119"/>
        <v>10026.949647887324</v>
      </c>
      <c r="Q1039" s="106">
        <v>9673</v>
      </c>
      <c r="R1039" s="98" t="s">
        <v>42</v>
      </c>
      <c r="S1039" s="25"/>
      <c r="T1039" s="25"/>
      <c r="U1039" s="25"/>
    </row>
    <row r="1040" spans="1:21" s="26" customFormat="1" ht="27" customHeight="1">
      <c r="A1040" s="166" t="s">
        <v>967</v>
      </c>
      <c r="B1040" s="190" t="s">
        <v>771</v>
      </c>
      <c r="C1040" s="158">
        <v>1957</v>
      </c>
      <c r="D1040" s="158" t="s">
        <v>21</v>
      </c>
      <c r="E1040" s="158" t="s">
        <v>20</v>
      </c>
      <c r="F1040" s="189">
        <v>2</v>
      </c>
      <c r="G1040" s="189">
        <v>1</v>
      </c>
      <c r="H1040" s="192">
        <v>600.9</v>
      </c>
      <c r="I1040" s="192">
        <v>0</v>
      </c>
      <c r="J1040" s="192">
        <v>391.5</v>
      </c>
      <c r="K1040" s="106">
        <f t="shared" si="118"/>
        <v>45989.17</v>
      </c>
      <c r="L1040" s="94">
        <v>0</v>
      </c>
      <c r="M1040" s="94">
        <v>0</v>
      </c>
      <c r="N1040" s="94">
        <v>0</v>
      </c>
      <c r="O1040" s="119">
        <v>45989.17</v>
      </c>
      <c r="P1040" s="114">
        <f t="shared" si="119"/>
        <v>76.53381594275254</v>
      </c>
      <c r="Q1040" s="106">
        <v>9673</v>
      </c>
      <c r="R1040" s="98" t="s">
        <v>41</v>
      </c>
      <c r="S1040" s="25"/>
      <c r="T1040" s="25"/>
      <c r="U1040" s="25"/>
    </row>
    <row r="1041" spans="1:21" s="26" customFormat="1" ht="27" customHeight="1">
      <c r="A1041" s="166"/>
      <c r="B1041" s="190"/>
      <c r="C1041" s="158"/>
      <c r="D1041" s="158"/>
      <c r="E1041" s="158"/>
      <c r="F1041" s="189"/>
      <c r="G1041" s="189"/>
      <c r="H1041" s="192"/>
      <c r="I1041" s="192"/>
      <c r="J1041" s="192"/>
      <c r="K1041" s="106">
        <f>SUM(L1041:O1041)</f>
        <v>2299000</v>
      </c>
      <c r="L1041" s="94">
        <v>0</v>
      </c>
      <c r="M1041" s="94">
        <v>0</v>
      </c>
      <c r="N1041" s="94">
        <v>0</v>
      </c>
      <c r="O1041" s="75">
        <v>2299000</v>
      </c>
      <c r="P1041" s="114">
        <f>K1041/H1040</f>
        <v>3825.9277750041606</v>
      </c>
      <c r="Q1041" s="106">
        <v>9673</v>
      </c>
      <c r="R1041" s="98" t="s">
        <v>42</v>
      </c>
      <c r="S1041" s="25"/>
      <c r="T1041" s="25"/>
      <c r="U1041" s="25"/>
    </row>
    <row r="1042" spans="1:21" s="26" customFormat="1" ht="27" customHeight="1">
      <c r="A1042" s="128" t="s">
        <v>968</v>
      </c>
      <c r="B1042" s="99" t="s">
        <v>772</v>
      </c>
      <c r="C1042" s="92">
        <v>1962</v>
      </c>
      <c r="D1042" s="92" t="s">
        <v>21</v>
      </c>
      <c r="E1042" s="92" t="s">
        <v>20</v>
      </c>
      <c r="F1042" s="100">
        <v>2</v>
      </c>
      <c r="G1042" s="100">
        <v>2</v>
      </c>
      <c r="H1042" s="94">
        <v>502.5</v>
      </c>
      <c r="I1042" s="94">
        <v>122.8</v>
      </c>
      <c r="J1042" s="94">
        <v>259.89999999999998</v>
      </c>
      <c r="K1042" s="106">
        <f t="shared" si="118"/>
        <v>4979</v>
      </c>
      <c r="L1042" s="94">
        <v>0</v>
      </c>
      <c r="M1042" s="94">
        <v>0</v>
      </c>
      <c r="N1042" s="94">
        <v>0</v>
      </c>
      <c r="O1042" s="119">
        <v>4979</v>
      </c>
      <c r="P1042" s="114">
        <f t="shared" si="119"/>
        <v>9.9084577114427859</v>
      </c>
      <c r="Q1042" s="106">
        <v>9673</v>
      </c>
      <c r="R1042" s="98" t="s">
        <v>42</v>
      </c>
      <c r="S1042" s="25"/>
      <c r="T1042" s="25"/>
      <c r="U1042" s="25"/>
    </row>
    <row r="1043" spans="1:21" s="26" customFormat="1" ht="27" customHeight="1">
      <c r="A1043" s="128" t="s">
        <v>969</v>
      </c>
      <c r="B1043" s="99" t="s">
        <v>773</v>
      </c>
      <c r="C1043" s="92">
        <v>1958</v>
      </c>
      <c r="D1043" s="92" t="s">
        <v>21</v>
      </c>
      <c r="E1043" s="92" t="s">
        <v>20</v>
      </c>
      <c r="F1043" s="100">
        <v>2</v>
      </c>
      <c r="G1043" s="100">
        <v>1</v>
      </c>
      <c r="H1043" s="94">
        <v>534.20000000000005</v>
      </c>
      <c r="I1043" s="94">
        <v>0</v>
      </c>
      <c r="J1043" s="94">
        <v>340.4</v>
      </c>
      <c r="K1043" s="106">
        <f t="shared" si="118"/>
        <v>2893690</v>
      </c>
      <c r="L1043" s="94">
        <v>0</v>
      </c>
      <c r="M1043" s="94">
        <v>0</v>
      </c>
      <c r="N1043" s="94">
        <v>0</v>
      </c>
      <c r="O1043" s="119">
        <v>2893690</v>
      </c>
      <c r="P1043" s="114">
        <f t="shared" si="119"/>
        <v>5416.8663421939345</v>
      </c>
      <c r="Q1043" s="106">
        <v>9673</v>
      </c>
      <c r="R1043" s="103" t="s">
        <v>42</v>
      </c>
      <c r="S1043" s="25"/>
      <c r="T1043" s="30"/>
      <c r="U1043" s="25"/>
    </row>
    <row r="1044" spans="1:21" s="26" customFormat="1" ht="27" customHeight="1">
      <c r="A1044" s="128" t="s">
        <v>1204</v>
      </c>
      <c r="B1044" s="99" t="s">
        <v>775</v>
      </c>
      <c r="C1044" s="92">
        <v>1959</v>
      </c>
      <c r="D1044" s="92" t="s">
        <v>21</v>
      </c>
      <c r="E1044" s="92" t="s">
        <v>20</v>
      </c>
      <c r="F1044" s="100">
        <v>2</v>
      </c>
      <c r="G1044" s="100">
        <v>1</v>
      </c>
      <c r="H1044" s="94">
        <v>532.1</v>
      </c>
      <c r="I1044" s="94">
        <v>0</v>
      </c>
      <c r="J1044" s="94">
        <v>338.5</v>
      </c>
      <c r="K1044" s="106">
        <f t="shared" si="118"/>
        <v>2826595</v>
      </c>
      <c r="L1044" s="94">
        <v>0</v>
      </c>
      <c r="M1044" s="94">
        <v>0</v>
      </c>
      <c r="N1044" s="94">
        <v>0</v>
      </c>
      <c r="O1044" s="75">
        <v>2826595</v>
      </c>
      <c r="P1044" s="114">
        <f t="shared" si="119"/>
        <v>5312.1499718098103</v>
      </c>
      <c r="Q1044" s="106">
        <v>9673</v>
      </c>
      <c r="R1044" s="103" t="s">
        <v>42</v>
      </c>
      <c r="S1044" s="25"/>
      <c r="T1044" s="25"/>
      <c r="U1044" s="25"/>
    </row>
    <row r="1045" spans="1:21" s="26" customFormat="1" ht="27" customHeight="1">
      <c r="A1045" s="128" t="s">
        <v>970</v>
      </c>
      <c r="B1045" s="99" t="s">
        <v>774</v>
      </c>
      <c r="C1045" s="92">
        <v>1961</v>
      </c>
      <c r="D1045" s="92" t="s">
        <v>21</v>
      </c>
      <c r="E1045" s="92" t="s">
        <v>20</v>
      </c>
      <c r="F1045" s="100">
        <v>2</v>
      </c>
      <c r="G1045" s="100">
        <v>1</v>
      </c>
      <c r="H1045" s="94">
        <v>385.3</v>
      </c>
      <c r="I1045" s="94">
        <v>0</v>
      </c>
      <c r="J1045" s="94">
        <v>258.3</v>
      </c>
      <c r="K1045" s="106">
        <f>SUM(L1045:O1045)</f>
        <v>1622500</v>
      </c>
      <c r="L1045" s="94">
        <v>0</v>
      </c>
      <c r="M1045" s="94">
        <v>0</v>
      </c>
      <c r="N1045" s="94">
        <v>0</v>
      </c>
      <c r="O1045" s="119">
        <v>1622500</v>
      </c>
      <c r="P1045" s="114">
        <f>K1045/H1045</f>
        <v>4211.0044121463798</v>
      </c>
      <c r="Q1045" s="106">
        <v>9673</v>
      </c>
      <c r="R1045" s="103" t="s">
        <v>42</v>
      </c>
      <c r="S1045" s="30"/>
      <c r="T1045" s="30"/>
      <c r="U1045" s="25"/>
    </row>
    <row r="1046" spans="1:21" ht="39.950000000000003" customHeight="1">
      <c r="A1046" s="196" t="s">
        <v>1960</v>
      </c>
      <c r="B1046" s="196"/>
      <c r="C1046" s="196"/>
      <c r="D1046" s="196"/>
      <c r="E1046" s="196"/>
      <c r="F1046" s="196"/>
      <c r="G1046" s="196"/>
      <c r="H1046" s="196"/>
      <c r="I1046" s="196"/>
      <c r="J1046" s="196"/>
      <c r="K1046" s="196"/>
      <c r="L1046" s="196"/>
      <c r="M1046" s="196"/>
      <c r="N1046" s="196"/>
      <c r="O1046" s="196"/>
      <c r="P1046" s="196"/>
      <c r="Q1046" s="196"/>
      <c r="R1046" s="196"/>
    </row>
    <row r="1047" spans="1:21" ht="39.950000000000003" customHeight="1">
      <c r="A1047" s="193" t="s">
        <v>790</v>
      </c>
      <c r="B1047" s="193"/>
      <c r="C1047" s="89" t="s">
        <v>22</v>
      </c>
      <c r="D1047" s="89" t="s">
        <v>22</v>
      </c>
      <c r="E1047" s="89" t="s">
        <v>22</v>
      </c>
      <c r="F1047" s="55" t="s">
        <v>22</v>
      </c>
      <c r="G1047" s="55" t="s">
        <v>22</v>
      </c>
      <c r="H1047" s="56">
        <f t="shared" ref="H1047:N1047" si="120">SUM(H1048:H1051)</f>
        <v>1462.39</v>
      </c>
      <c r="I1047" s="56">
        <f t="shared" si="120"/>
        <v>0</v>
      </c>
      <c r="J1047" s="56">
        <f t="shared" si="120"/>
        <v>1152.3</v>
      </c>
      <c r="K1047" s="56">
        <f t="shared" si="120"/>
        <v>11627192.210000001</v>
      </c>
      <c r="L1047" s="56">
        <f t="shared" si="120"/>
        <v>0</v>
      </c>
      <c r="M1047" s="56">
        <f t="shared" si="120"/>
        <v>0</v>
      </c>
      <c r="N1047" s="56">
        <f t="shared" si="120"/>
        <v>0</v>
      </c>
      <c r="O1047" s="56">
        <f>SUM(O1048:O1051)</f>
        <v>11627192.210000001</v>
      </c>
      <c r="P1047" s="51">
        <f>K1047/H1047</f>
        <v>7950.8149057364999</v>
      </c>
      <c r="Q1047" s="57" t="s">
        <v>22</v>
      </c>
      <c r="R1047" s="58" t="s">
        <v>22</v>
      </c>
    </row>
    <row r="1048" spans="1:21" s="26" customFormat="1" ht="23.1" customHeight="1">
      <c r="A1048" s="128" t="s">
        <v>971</v>
      </c>
      <c r="B1048" s="99" t="s">
        <v>781</v>
      </c>
      <c r="C1048" s="92">
        <v>1960</v>
      </c>
      <c r="D1048" s="92" t="s">
        <v>21</v>
      </c>
      <c r="E1048" s="92" t="s">
        <v>231</v>
      </c>
      <c r="F1048" s="100">
        <v>2</v>
      </c>
      <c r="G1048" s="100">
        <v>1</v>
      </c>
      <c r="H1048" s="104">
        <v>286.57</v>
      </c>
      <c r="I1048" s="104">
        <v>0</v>
      </c>
      <c r="J1048" s="104">
        <v>256.3</v>
      </c>
      <c r="K1048" s="106">
        <f>SUM(L1048:O1048)</f>
        <v>2428435.9</v>
      </c>
      <c r="L1048" s="104">
        <v>0</v>
      </c>
      <c r="M1048" s="104">
        <v>0</v>
      </c>
      <c r="N1048" s="104">
        <v>0</v>
      </c>
      <c r="O1048" s="104">
        <v>2428435.9</v>
      </c>
      <c r="P1048" s="114">
        <f>K1048/H1048</f>
        <v>8474.145583975991</v>
      </c>
      <c r="Q1048" s="106">
        <v>9673</v>
      </c>
      <c r="R1048" s="98" t="s">
        <v>41</v>
      </c>
      <c r="S1048" s="30">
        <f>O1048+O1049+O1050</f>
        <v>7854268.2100000009</v>
      </c>
      <c r="T1048" s="25"/>
      <c r="U1048" s="30"/>
    </row>
    <row r="1049" spans="1:21" s="26" customFormat="1" ht="23.1" customHeight="1">
      <c r="A1049" s="128" t="s">
        <v>972</v>
      </c>
      <c r="B1049" s="99" t="s">
        <v>782</v>
      </c>
      <c r="C1049" s="92">
        <v>1957</v>
      </c>
      <c r="D1049" s="92" t="s">
        <v>21</v>
      </c>
      <c r="E1049" s="92" t="s">
        <v>231</v>
      </c>
      <c r="F1049" s="100">
        <v>2</v>
      </c>
      <c r="G1049" s="100">
        <v>1</v>
      </c>
      <c r="H1049" s="104">
        <v>254.42</v>
      </c>
      <c r="I1049" s="104">
        <v>0</v>
      </c>
      <c r="J1049" s="104">
        <v>212.6</v>
      </c>
      <c r="K1049" s="106">
        <f>SUM(L1049:O1049)</f>
        <v>2365776.25</v>
      </c>
      <c r="L1049" s="104">
        <v>0</v>
      </c>
      <c r="M1049" s="104">
        <v>0</v>
      </c>
      <c r="N1049" s="104">
        <v>0</v>
      </c>
      <c r="O1049" s="104">
        <v>2365776.25</v>
      </c>
      <c r="P1049" s="114">
        <f>K1049/H1049</f>
        <v>9298.7039147865744</v>
      </c>
      <c r="Q1049" s="106">
        <v>9673</v>
      </c>
      <c r="R1049" s="98" t="s">
        <v>41</v>
      </c>
      <c r="S1049" s="25"/>
      <c r="T1049" s="25"/>
      <c r="U1049" s="25"/>
    </row>
    <row r="1050" spans="1:21" s="26" customFormat="1" ht="23.1" customHeight="1">
      <c r="A1050" s="128" t="s">
        <v>973</v>
      </c>
      <c r="B1050" s="99" t="s">
        <v>783</v>
      </c>
      <c r="C1050" s="92">
        <v>1936</v>
      </c>
      <c r="D1050" s="92" t="s">
        <v>21</v>
      </c>
      <c r="E1050" s="92" t="s">
        <v>20</v>
      </c>
      <c r="F1050" s="100">
        <v>2</v>
      </c>
      <c r="G1050" s="100">
        <v>1</v>
      </c>
      <c r="H1050" s="104">
        <v>481.6</v>
      </c>
      <c r="I1050" s="104">
        <v>0</v>
      </c>
      <c r="J1050" s="104">
        <v>289</v>
      </c>
      <c r="K1050" s="106">
        <f>SUM(L1050:O1050)</f>
        <v>3060056.06</v>
      </c>
      <c r="L1050" s="104">
        <v>0</v>
      </c>
      <c r="M1050" s="104">
        <v>0</v>
      </c>
      <c r="N1050" s="104">
        <v>0</v>
      </c>
      <c r="O1050" s="104">
        <v>3060056.06</v>
      </c>
      <c r="P1050" s="114">
        <f>K1050/H1050</f>
        <v>6353.9370016611292</v>
      </c>
      <c r="Q1050" s="106">
        <v>9673</v>
      </c>
      <c r="R1050" s="98" t="s">
        <v>41</v>
      </c>
      <c r="S1050" s="25"/>
      <c r="T1050" s="25"/>
      <c r="U1050" s="25"/>
    </row>
    <row r="1051" spans="1:21" s="26" customFormat="1" ht="23.1" customHeight="1">
      <c r="A1051" s="128" t="s">
        <v>974</v>
      </c>
      <c r="B1051" s="99" t="s">
        <v>784</v>
      </c>
      <c r="C1051" s="92">
        <v>1954</v>
      </c>
      <c r="D1051" s="92" t="s">
        <v>21</v>
      </c>
      <c r="E1051" s="92" t="s">
        <v>231</v>
      </c>
      <c r="F1051" s="100">
        <v>2</v>
      </c>
      <c r="G1051" s="100">
        <v>1</v>
      </c>
      <c r="H1051" s="104">
        <v>439.8</v>
      </c>
      <c r="I1051" s="104">
        <v>0</v>
      </c>
      <c r="J1051" s="104">
        <v>394.4</v>
      </c>
      <c r="K1051" s="106">
        <f>SUM(L1051:O1051)</f>
        <v>3772924</v>
      </c>
      <c r="L1051" s="104">
        <v>0</v>
      </c>
      <c r="M1051" s="104">
        <v>0</v>
      </c>
      <c r="N1051" s="104">
        <v>0</v>
      </c>
      <c r="O1051" s="104">
        <v>3772924</v>
      </c>
      <c r="P1051" s="114">
        <f>K1051/H1051</f>
        <v>8578.7266939517958</v>
      </c>
      <c r="Q1051" s="106">
        <v>9673</v>
      </c>
      <c r="R1051" s="98" t="s">
        <v>42</v>
      </c>
      <c r="S1051" s="25"/>
      <c r="T1051" s="25"/>
      <c r="U1051" s="25"/>
    </row>
    <row r="1052" spans="1:21" ht="39.950000000000003" customHeight="1">
      <c r="A1052" s="196" t="s">
        <v>1961</v>
      </c>
      <c r="B1052" s="196"/>
      <c r="C1052" s="196"/>
      <c r="D1052" s="196"/>
      <c r="E1052" s="196"/>
      <c r="F1052" s="196"/>
      <c r="G1052" s="196"/>
      <c r="H1052" s="196"/>
      <c r="I1052" s="196"/>
      <c r="J1052" s="196"/>
      <c r="K1052" s="196"/>
      <c r="L1052" s="196"/>
      <c r="M1052" s="196"/>
      <c r="N1052" s="196"/>
      <c r="O1052" s="196"/>
      <c r="P1052" s="196"/>
      <c r="Q1052" s="196"/>
      <c r="R1052" s="196"/>
    </row>
    <row r="1053" spans="1:21" ht="39.950000000000003" customHeight="1">
      <c r="A1053" s="193" t="s">
        <v>791</v>
      </c>
      <c r="B1053" s="193"/>
      <c r="C1053" s="89" t="s">
        <v>22</v>
      </c>
      <c r="D1053" s="89" t="s">
        <v>22</v>
      </c>
      <c r="E1053" s="89" t="s">
        <v>22</v>
      </c>
      <c r="F1053" s="55" t="s">
        <v>22</v>
      </c>
      <c r="G1053" s="55" t="s">
        <v>22</v>
      </c>
      <c r="H1053" s="56">
        <f t="shared" ref="H1053:N1053" si="121">SUM(H1054:H1059)</f>
        <v>1570.6</v>
      </c>
      <c r="I1053" s="56">
        <f t="shared" si="121"/>
        <v>0</v>
      </c>
      <c r="J1053" s="56">
        <f t="shared" si="121"/>
        <v>1276.6999999999998</v>
      </c>
      <c r="K1053" s="56">
        <f t="shared" si="121"/>
        <v>17202485.460000001</v>
      </c>
      <c r="L1053" s="56">
        <f t="shared" si="121"/>
        <v>0</v>
      </c>
      <c r="M1053" s="56">
        <f t="shared" si="121"/>
        <v>0</v>
      </c>
      <c r="N1053" s="56">
        <f t="shared" si="121"/>
        <v>0</v>
      </c>
      <c r="O1053" s="56">
        <f>SUM(O1054:O1059)</f>
        <v>17202485.460000001</v>
      </c>
      <c r="P1053" s="51">
        <f>K1053/H1053</f>
        <v>10952.811320514455</v>
      </c>
      <c r="Q1053" s="57" t="s">
        <v>22</v>
      </c>
      <c r="R1053" s="58" t="s">
        <v>22</v>
      </c>
    </row>
    <row r="1054" spans="1:21" s="26" customFormat="1" ht="24.95" customHeight="1">
      <c r="A1054" s="128" t="s">
        <v>975</v>
      </c>
      <c r="B1054" s="99" t="s">
        <v>785</v>
      </c>
      <c r="C1054" s="92">
        <v>1860</v>
      </c>
      <c r="D1054" s="92" t="s">
        <v>21</v>
      </c>
      <c r="E1054" s="92" t="s">
        <v>20</v>
      </c>
      <c r="F1054" s="100">
        <v>2</v>
      </c>
      <c r="G1054" s="100">
        <v>1</v>
      </c>
      <c r="H1054" s="104">
        <v>367.8</v>
      </c>
      <c r="I1054" s="104">
        <v>0</v>
      </c>
      <c r="J1054" s="104">
        <v>337.9</v>
      </c>
      <c r="K1054" s="106">
        <f t="shared" ref="K1054:K1059" si="122">SUM(L1054:O1054)</f>
        <v>3581120</v>
      </c>
      <c r="L1054" s="104">
        <v>0</v>
      </c>
      <c r="M1054" s="104">
        <v>0</v>
      </c>
      <c r="N1054" s="104">
        <v>0</v>
      </c>
      <c r="O1054" s="104">
        <v>3581120</v>
      </c>
      <c r="P1054" s="114">
        <f t="shared" ref="P1054:P1059" si="123">K1054/H1054</f>
        <v>9736.5959760739534</v>
      </c>
      <c r="Q1054" s="106">
        <v>9673</v>
      </c>
      <c r="R1054" s="98" t="s">
        <v>42</v>
      </c>
      <c r="S1054" s="25"/>
      <c r="T1054" s="25"/>
      <c r="U1054" s="25"/>
    </row>
    <row r="1055" spans="1:21" s="26" customFormat="1" ht="24.95" customHeight="1">
      <c r="A1055" s="128" t="s">
        <v>976</v>
      </c>
      <c r="B1055" s="99" t="s">
        <v>786</v>
      </c>
      <c r="C1055" s="92">
        <v>1876</v>
      </c>
      <c r="D1055" s="92" t="s">
        <v>21</v>
      </c>
      <c r="E1055" s="92" t="s">
        <v>20</v>
      </c>
      <c r="F1055" s="100">
        <v>2</v>
      </c>
      <c r="G1055" s="100">
        <v>1</v>
      </c>
      <c r="H1055" s="104">
        <v>255</v>
      </c>
      <c r="I1055" s="104">
        <v>0</v>
      </c>
      <c r="J1055" s="104">
        <v>164.6</v>
      </c>
      <c r="K1055" s="106">
        <f t="shared" si="122"/>
        <v>2315960</v>
      </c>
      <c r="L1055" s="104">
        <v>0</v>
      </c>
      <c r="M1055" s="104">
        <v>0</v>
      </c>
      <c r="N1055" s="104">
        <v>0</v>
      </c>
      <c r="O1055" s="104">
        <v>2315960</v>
      </c>
      <c r="P1055" s="114">
        <f t="shared" si="123"/>
        <v>9082.1960784313724</v>
      </c>
      <c r="Q1055" s="106">
        <v>9673</v>
      </c>
      <c r="R1055" s="103" t="s">
        <v>42</v>
      </c>
      <c r="S1055" s="30"/>
      <c r="T1055" s="25"/>
      <c r="U1055" s="25"/>
    </row>
    <row r="1056" spans="1:21" s="23" customFormat="1" ht="24.95" customHeight="1">
      <c r="A1056" s="128" t="s">
        <v>977</v>
      </c>
      <c r="B1056" s="99" t="s">
        <v>787</v>
      </c>
      <c r="C1056" s="92">
        <v>1875</v>
      </c>
      <c r="D1056" s="92" t="s">
        <v>21</v>
      </c>
      <c r="E1056" s="92" t="s">
        <v>231</v>
      </c>
      <c r="F1056" s="95">
        <v>2</v>
      </c>
      <c r="G1056" s="95">
        <v>1</v>
      </c>
      <c r="H1056" s="94">
        <v>228.8</v>
      </c>
      <c r="I1056" s="94">
        <v>0</v>
      </c>
      <c r="J1056" s="94">
        <v>196.6</v>
      </c>
      <c r="K1056" s="106">
        <f t="shared" si="122"/>
        <v>3156300</v>
      </c>
      <c r="L1056" s="94">
        <v>0</v>
      </c>
      <c r="M1056" s="94">
        <v>0</v>
      </c>
      <c r="N1056" s="94">
        <v>0</v>
      </c>
      <c r="O1056" s="94">
        <v>3156300</v>
      </c>
      <c r="P1056" s="114">
        <f t="shared" si="123"/>
        <v>13795.017482517482</v>
      </c>
      <c r="Q1056" s="106">
        <v>9673</v>
      </c>
      <c r="R1056" s="103" t="s">
        <v>43</v>
      </c>
      <c r="S1056" s="27"/>
      <c r="T1056" s="27"/>
      <c r="U1056" s="27"/>
    </row>
    <row r="1057" spans="1:21" s="23" customFormat="1" ht="24.95" customHeight="1">
      <c r="A1057" s="166" t="s">
        <v>978</v>
      </c>
      <c r="B1057" s="190" t="s">
        <v>788</v>
      </c>
      <c r="C1057" s="158">
        <v>1959</v>
      </c>
      <c r="D1057" s="158" t="s">
        <v>21</v>
      </c>
      <c r="E1057" s="158" t="s">
        <v>20</v>
      </c>
      <c r="F1057" s="206">
        <v>2</v>
      </c>
      <c r="G1057" s="206">
        <v>2</v>
      </c>
      <c r="H1057" s="192">
        <v>399.5</v>
      </c>
      <c r="I1057" s="192">
        <v>0</v>
      </c>
      <c r="J1057" s="192">
        <v>348.5</v>
      </c>
      <c r="K1057" s="106">
        <f t="shared" si="122"/>
        <v>48130.46</v>
      </c>
      <c r="L1057" s="94">
        <v>0</v>
      </c>
      <c r="M1057" s="94">
        <v>0</v>
      </c>
      <c r="N1057" s="94">
        <v>0</v>
      </c>
      <c r="O1057" s="94">
        <v>48130.46</v>
      </c>
      <c r="P1057" s="114">
        <f t="shared" si="123"/>
        <v>120.47674593241551</v>
      </c>
      <c r="Q1057" s="106">
        <v>9673</v>
      </c>
      <c r="R1057" s="98" t="s">
        <v>41</v>
      </c>
      <c r="S1057" s="28">
        <f>O1057</f>
        <v>48130.46</v>
      </c>
      <c r="T1057" s="28"/>
      <c r="U1057" s="27"/>
    </row>
    <row r="1058" spans="1:21" s="23" customFormat="1" ht="24.95" customHeight="1">
      <c r="A1058" s="166"/>
      <c r="B1058" s="190"/>
      <c r="C1058" s="158"/>
      <c r="D1058" s="158"/>
      <c r="E1058" s="158"/>
      <c r="F1058" s="206"/>
      <c r="G1058" s="206"/>
      <c r="H1058" s="192"/>
      <c r="I1058" s="192"/>
      <c r="J1058" s="192"/>
      <c r="K1058" s="106">
        <f t="shared" si="122"/>
        <v>4575175</v>
      </c>
      <c r="L1058" s="94">
        <v>0</v>
      </c>
      <c r="M1058" s="94">
        <v>0</v>
      </c>
      <c r="N1058" s="94">
        <v>0</v>
      </c>
      <c r="O1058" s="94">
        <v>4575175</v>
      </c>
      <c r="P1058" s="114">
        <f>K1058/H1057</f>
        <v>11452.252816020025</v>
      </c>
      <c r="Q1058" s="106">
        <v>9673</v>
      </c>
      <c r="R1058" s="98" t="s">
        <v>42</v>
      </c>
      <c r="S1058" s="28"/>
      <c r="T1058" s="28"/>
      <c r="U1058" s="27"/>
    </row>
    <row r="1059" spans="1:21" s="27" customFormat="1" ht="24.95" customHeight="1">
      <c r="A1059" s="128" t="s">
        <v>979</v>
      </c>
      <c r="B1059" s="99" t="s">
        <v>789</v>
      </c>
      <c r="C1059" s="107">
        <v>1857</v>
      </c>
      <c r="D1059" s="92" t="s">
        <v>21</v>
      </c>
      <c r="E1059" s="92" t="s">
        <v>20</v>
      </c>
      <c r="F1059" s="107">
        <v>2</v>
      </c>
      <c r="G1059" s="107">
        <v>2</v>
      </c>
      <c r="H1059" s="108">
        <v>319.5</v>
      </c>
      <c r="I1059" s="108">
        <v>0</v>
      </c>
      <c r="J1059" s="108">
        <v>229.1</v>
      </c>
      <c r="K1059" s="106">
        <f t="shared" si="122"/>
        <v>3525800</v>
      </c>
      <c r="L1059" s="108">
        <v>0</v>
      </c>
      <c r="M1059" s="108">
        <v>0</v>
      </c>
      <c r="N1059" s="108">
        <v>0</v>
      </c>
      <c r="O1059" s="108">
        <v>3525800</v>
      </c>
      <c r="P1059" s="114">
        <f t="shared" si="123"/>
        <v>11035.367762128326</v>
      </c>
      <c r="Q1059" s="106">
        <v>9673</v>
      </c>
      <c r="R1059" s="103" t="s">
        <v>43</v>
      </c>
    </row>
    <row r="1060" spans="1:21" ht="45" customHeight="1">
      <c r="A1060" s="196" t="s">
        <v>1962</v>
      </c>
      <c r="B1060" s="196"/>
      <c r="C1060" s="196"/>
      <c r="D1060" s="196"/>
      <c r="E1060" s="196"/>
      <c r="F1060" s="196"/>
      <c r="G1060" s="196"/>
      <c r="H1060" s="196"/>
      <c r="I1060" s="196"/>
      <c r="J1060" s="196"/>
      <c r="K1060" s="196"/>
      <c r="L1060" s="196"/>
      <c r="M1060" s="196"/>
      <c r="N1060" s="196"/>
      <c r="O1060" s="196"/>
      <c r="P1060" s="196"/>
      <c r="Q1060" s="196"/>
      <c r="R1060" s="196"/>
    </row>
    <row r="1061" spans="1:21" ht="45" customHeight="1">
      <c r="A1061" s="193" t="s">
        <v>792</v>
      </c>
      <c r="B1061" s="193"/>
      <c r="C1061" s="89" t="s">
        <v>22</v>
      </c>
      <c r="D1061" s="89" t="s">
        <v>22</v>
      </c>
      <c r="E1061" s="89" t="s">
        <v>22</v>
      </c>
      <c r="F1061" s="55" t="s">
        <v>22</v>
      </c>
      <c r="G1061" s="55" t="s">
        <v>22</v>
      </c>
      <c r="H1061" s="56">
        <f t="shared" ref="H1061:N1061" si="124">SUM(H1062)</f>
        <v>438.5</v>
      </c>
      <c r="I1061" s="56">
        <f t="shared" si="124"/>
        <v>0</v>
      </c>
      <c r="J1061" s="56">
        <f t="shared" si="124"/>
        <v>392.9</v>
      </c>
      <c r="K1061" s="56">
        <f t="shared" si="124"/>
        <v>2700450</v>
      </c>
      <c r="L1061" s="56">
        <f t="shared" si="124"/>
        <v>0</v>
      </c>
      <c r="M1061" s="56">
        <f t="shared" si="124"/>
        <v>0</v>
      </c>
      <c r="N1061" s="56">
        <f t="shared" si="124"/>
        <v>0</v>
      </c>
      <c r="O1061" s="56">
        <f>SUM(O1062)</f>
        <v>2700450</v>
      </c>
      <c r="P1061" s="51">
        <f>K1061/H1061</f>
        <v>6158.3808437856333</v>
      </c>
      <c r="Q1061" s="57" t="s">
        <v>22</v>
      </c>
      <c r="R1061" s="58" t="s">
        <v>22</v>
      </c>
    </row>
    <row r="1062" spans="1:21" s="27" customFormat="1" ht="50.1" customHeight="1">
      <c r="A1062" s="130" t="s">
        <v>980</v>
      </c>
      <c r="B1062" s="99" t="s">
        <v>793</v>
      </c>
      <c r="C1062" s="92">
        <v>1953</v>
      </c>
      <c r="D1062" s="92">
        <v>2010</v>
      </c>
      <c r="E1062" s="92" t="s">
        <v>794</v>
      </c>
      <c r="F1062" s="100">
        <v>2</v>
      </c>
      <c r="G1062" s="100">
        <v>2</v>
      </c>
      <c r="H1062" s="94">
        <v>438.5</v>
      </c>
      <c r="I1062" s="94">
        <v>0</v>
      </c>
      <c r="J1062" s="94">
        <v>392.9</v>
      </c>
      <c r="K1062" s="106">
        <f>SUM(L1062:O1062)</f>
        <v>2700450</v>
      </c>
      <c r="L1062" s="94">
        <v>0</v>
      </c>
      <c r="M1062" s="94">
        <v>0</v>
      </c>
      <c r="N1062" s="94">
        <v>0</v>
      </c>
      <c r="O1062" s="94">
        <v>2700450</v>
      </c>
      <c r="P1062" s="114">
        <f>K1062/H1062</f>
        <v>6158.3808437856333</v>
      </c>
      <c r="Q1062" s="106">
        <v>9673</v>
      </c>
      <c r="R1062" s="98" t="s">
        <v>43</v>
      </c>
    </row>
    <row r="1063" spans="1:21" ht="45" customHeight="1">
      <c r="A1063" s="196" t="s">
        <v>1963</v>
      </c>
      <c r="B1063" s="196"/>
      <c r="C1063" s="196"/>
      <c r="D1063" s="196"/>
      <c r="E1063" s="196"/>
      <c r="F1063" s="196"/>
      <c r="G1063" s="196"/>
      <c r="H1063" s="196"/>
      <c r="I1063" s="196"/>
      <c r="J1063" s="196"/>
      <c r="K1063" s="196"/>
      <c r="L1063" s="196"/>
      <c r="M1063" s="196"/>
      <c r="N1063" s="196"/>
      <c r="O1063" s="196"/>
      <c r="P1063" s="196"/>
      <c r="Q1063" s="196"/>
      <c r="R1063" s="196"/>
    </row>
    <row r="1064" spans="1:21" ht="45" customHeight="1">
      <c r="A1064" s="193" t="s">
        <v>997</v>
      </c>
      <c r="B1064" s="193"/>
      <c r="C1064" s="89" t="s">
        <v>22</v>
      </c>
      <c r="D1064" s="89" t="s">
        <v>22</v>
      </c>
      <c r="E1064" s="89" t="s">
        <v>22</v>
      </c>
      <c r="F1064" s="55" t="s">
        <v>22</v>
      </c>
      <c r="G1064" s="55" t="s">
        <v>22</v>
      </c>
      <c r="H1064" s="56">
        <f t="shared" ref="H1064:N1064" si="125">SUM(H1065)</f>
        <v>1897</v>
      </c>
      <c r="I1064" s="56">
        <f t="shared" si="125"/>
        <v>1387</v>
      </c>
      <c r="J1064" s="56">
        <f t="shared" si="125"/>
        <v>786.8</v>
      </c>
      <c r="K1064" s="56">
        <f t="shared" si="125"/>
        <v>3799150</v>
      </c>
      <c r="L1064" s="56">
        <f t="shared" si="125"/>
        <v>0</v>
      </c>
      <c r="M1064" s="56">
        <f t="shared" si="125"/>
        <v>0</v>
      </c>
      <c r="N1064" s="56">
        <f t="shared" si="125"/>
        <v>0</v>
      </c>
      <c r="O1064" s="56">
        <f>SUM(O1065)</f>
        <v>3799150</v>
      </c>
      <c r="P1064" s="51">
        <f>K1064/H1064</f>
        <v>2002.7148128624144</v>
      </c>
      <c r="Q1064" s="57" t="s">
        <v>22</v>
      </c>
      <c r="R1064" s="58" t="s">
        <v>22</v>
      </c>
    </row>
    <row r="1065" spans="1:21" s="23" customFormat="1" ht="24.95" customHeight="1">
      <c r="A1065" s="128" t="s">
        <v>981</v>
      </c>
      <c r="B1065" s="99" t="s">
        <v>798</v>
      </c>
      <c r="C1065" s="92">
        <v>1983</v>
      </c>
      <c r="D1065" s="107" t="s">
        <v>21</v>
      </c>
      <c r="E1065" s="107" t="s">
        <v>20</v>
      </c>
      <c r="F1065" s="111">
        <v>3</v>
      </c>
      <c r="G1065" s="111">
        <v>2</v>
      </c>
      <c r="H1065" s="114">
        <v>1897</v>
      </c>
      <c r="I1065" s="114">
        <v>1387</v>
      </c>
      <c r="J1065" s="114">
        <v>786.8</v>
      </c>
      <c r="K1065" s="106">
        <f>SUM(L1065:O1065)</f>
        <v>3799150</v>
      </c>
      <c r="L1065" s="94">
        <v>0</v>
      </c>
      <c r="M1065" s="94">
        <v>0</v>
      </c>
      <c r="N1065" s="94">
        <v>0</v>
      </c>
      <c r="O1065" s="94">
        <v>3799150</v>
      </c>
      <c r="P1065" s="114">
        <f>K1065/H1065</f>
        <v>2002.7148128624144</v>
      </c>
      <c r="Q1065" s="106">
        <v>9673</v>
      </c>
      <c r="R1065" s="98" t="s">
        <v>43</v>
      </c>
      <c r="S1065" s="27"/>
      <c r="T1065" s="28"/>
      <c r="U1065" s="27"/>
    </row>
    <row r="1066" spans="1:21" ht="45" customHeight="1">
      <c r="A1066" s="196" t="s">
        <v>1964</v>
      </c>
      <c r="B1066" s="196"/>
      <c r="C1066" s="196"/>
      <c r="D1066" s="196"/>
      <c r="E1066" s="196"/>
      <c r="F1066" s="196"/>
      <c r="G1066" s="196"/>
      <c r="H1066" s="196"/>
      <c r="I1066" s="196"/>
      <c r="J1066" s="196"/>
      <c r="K1066" s="196"/>
      <c r="L1066" s="196"/>
      <c r="M1066" s="196"/>
      <c r="N1066" s="196"/>
      <c r="O1066" s="196"/>
      <c r="P1066" s="196"/>
      <c r="Q1066" s="196"/>
      <c r="R1066" s="196"/>
    </row>
    <row r="1067" spans="1:21" ht="45" customHeight="1">
      <c r="A1067" s="193" t="s">
        <v>795</v>
      </c>
      <c r="B1067" s="193"/>
      <c r="C1067" s="89" t="s">
        <v>22</v>
      </c>
      <c r="D1067" s="89" t="s">
        <v>22</v>
      </c>
      <c r="E1067" s="89" t="s">
        <v>22</v>
      </c>
      <c r="F1067" s="55" t="s">
        <v>22</v>
      </c>
      <c r="G1067" s="55" t="s">
        <v>22</v>
      </c>
      <c r="H1067" s="56">
        <f t="shared" ref="H1067:N1067" si="126">SUM(H1068:H1070)</f>
        <v>1132.9000000000001</v>
      </c>
      <c r="I1067" s="56">
        <f t="shared" si="126"/>
        <v>0</v>
      </c>
      <c r="J1067" s="56">
        <f t="shared" si="126"/>
        <v>752.3</v>
      </c>
      <c r="K1067" s="56">
        <f t="shared" si="126"/>
        <v>8498525.129999999</v>
      </c>
      <c r="L1067" s="56">
        <f t="shared" si="126"/>
        <v>0</v>
      </c>
      <c r="M1067" s="56">
        <f t="shared" si="126"/>
        <v>0</v>
      </c>
      <c r="N1067" s="56">
        <f t="shared" si="126"/>
        <v>0</v>
      </c>
      <c r="O1067" s="56">
        <f>SUM(O1068:O1070)</f>
        <v>8498525.129999999</v>
      </c>
      <c r="P1067" s="51">
        <f>K1067/H1067</f>
        <v>7501.5668902815769</v>
      </c>
      <c r="Q1067" s="57" t="s">
        <v>22</v>
      </c>
      <c r="R1067" s="58" t="s">
        <v>22</v>
      </c>
    </row>
    <row r="1068" spans="1:21" s="23" customFormat="1" ht="24.95" customHeight="1">
      <c r="A1068" s="128" t="s">
        <v>982</v>
      </c>
      <c r="B1068" s="99" t="s">
        <v>796</v>
      </c>
      <c r="C1068" s="92">
        <v>1964</v>
      </c>
      <c r="D1068" s="92" t="s">
        <v>21</v>
      </c>
      <c r="E1068" s="92" t="s">
        <v>20</v>
      </c>
      <c r="F1068" s="95">
        <v>2</v>
      </c>
      <c r="G1068" s="95">
        <v>2</v>
      </c>
      <c r="H1068" s="94">
        <v>347.4</v>
      </c>
      <c r="I1068" s="94">
        <v>0</v>
      </c>
      <c r="J1068" s="94">
        <v>233.9</v>
      </c>
      <c r="K1068" s="106">
        <f>SUM(L1068:O1068)</f>
        <v>2248490</v>
      </c>
      <c r="L1068" s="94">
        <v>0</v>
      </c>
      <c r="M1068" s="94">
        <v>0</v>
      </c>
      <c r="N1068" s="94">
        <v>0</v>
      </c>
      <c r="O1068" s="94">
        <v>2248490</v>
      </c>
      <c r="P1068" s="114">
        <f>K1068/H1068</f>
        <v>6472.3373632700059</v>
      </c>
      <c r="Q1068" s="106">
        <v>9673</v>
      </c>
      <c r="R1068" s="98" t="s">
        <v>43</v>
      </c>
      <c r="S1068" s="27"/>
      <c r="T1068" s="28"/>
      <c r="U1068" s="27"/>
    </row>
    <row r="1069" spans="1:21" s="23" customFormat="1" ht="24.95" customHeight="1">
      <c r="A1069" s="128" t="s">
        <v>983</v>
      </c>
      <c r="B1069" s="99" t="s">
        <v>797</v>
      </c>
      <c r="C1069" s="92">
        <v>1962</v>
      </c>
      <c r="D1069" s="92" t="s">
        <v>21</v>
      </c>
      <c r="E1069" s="92" t="s">
        <v>20</v>
      </c>
      <c r="F1069" s="95">
        <v>2</v>
      </c>
      <c r="G1069" s="95">
        <v>2</v>
      </c>
      <c r="H1069" s="94">
        <v>350</v>
      </c>
      <c r="I1069" s="94">
        <v>0</v>
      </c>
      <c r="J1069" s="94">
        <v>240</v>
      </c>
      <c r="K1069" s="106">
        <f>SUM(L1069:O1069)</f>
        <v>3250100</v>
      </c>
      <c r="L1069" s="94">
        <v>0</v>
      </c>
      <c r="M1069" s="94">
        <v>0</v>
      </c>
      <c r="N1069" s="94">
        <v>0</v>
      </c>
      <c r="O1069" s="94">
        <v>3250100</v>
      </c>
      <c r="P1069" s="114">
        <f>K1069/H1069</f>
        <v>9286</v>
      </c>
      <c r="Q1069" s="106">
        <v>9673</v>
      </c>
      <c r="R1069" s="98" t="s">
        <v>42</v>
      </c>
      <c r="S1069" s="27"/>
      <c r="T1069" s="27"/>
      <c r="U1069" s="27"/>
    </row>
    <row r="1070" spans="1:21" s="26" customFormat="1" ht="24.95" customHeight="1">
      <c r="A1070" s="128" t="s">
        <v>984</v>
      </c>
      <c r="B1070" s="99" t="s">
        <v>799</v>
      </c>
      <c r="C1070" s="92">
        <v>1959</v>
      </c>
      <c r="D1070" s="92" t="s">
        <v>21</v>
      </c>
      <c r="E1070" s="92" t="s">
        <v>20</v>
      </c>
      <c r="F1070" s="100">
        <v>2</v>
      </c>
      <c r="G1070" s="100">
        <v>2</v>
      </c>
      <c r="H1070" s="94">
        <v>435.5</v>
      </c>
      <c r="I1070" s="94">
        <v>0</v>
      </c>
      <c r="J1070" s="94">
        <v>278.39999999999998</v>
      </c>
      <c r="K1070" s="106">
        <f>SUM(L1070:O1070)</f>
        <v>2999935.13</v>
      </c>
      <c r="L1070" s="94">
        <v>0</v>
      </c>
      <c r="M1070" s="94">
        <v>0</v>
      </c>
      <c r="N1070" s="94">
        <v>0</v>
      </c>
      <c r="O1070" s="94">
        <v>2999935.13</v>
      </c>
      <c r="P1070" s="114">
        <f>K1070/H1070</f>
        <v>6888.4847990815151</v>
      </c>
      <c r="Q1070" s="106">
        <v>9673</v>
      </c>
      <c r="R1070" s="98" t="s">
        <v>41</v>
      </c>
      <c r="S1070" s="30">
        <f>O1070</f>
        <v>2999935.13</v>
      </c>
      <c r="T1070" s="25"/>
      <c r="U1070" s="25"/>
    </row>
    <row r="1071" spans="1:21" ht="26.25" customHeight="1">
      <c r="A1071" s="196" t="s">
        <v>1965</v>
      </c>
      <c r="B1071" s="196"/>
      <c r="C1071" s="196"/>
      <c r="D1071" s="196"/>
      <c r="E1071" s="196"/>
      <c r="F1071" s="196"/>
      <c r="G1071" s="196"/>
      <c r="H1071" s="196"/>
      <c r="I1071" s="196"/>
      <c r="J1071" s="196"/>
      <c r="K1071" s="196"/>
      <c r="L1071" s="196"/>
      <c r="M1071" s="196"/>
      <c r="N1071" s="196"/>
      <c r="O1071" s="196"/>
      <c r="P1071" s="196"/>
      <c r="Q1071" s="196"/>
      <c r="R1071" s="196"/>
    </row>
    <row r="1072" spans="1:21" ht="36.75" customHeight="1">
      <c r="A1072" s="193" t="s">
        <v>800</v>
      </c>
      <c r="B1072" s="193"/>
      <c r="C1072" s="89" t="s">
        <v>22</v>
      </c>
      <c r="D1072" s="89" t="s">
        <v>22</v>
      </c>
      <c r="E1072" s="89" t="s">
        <v>22</v>
      </c>
      <c r="F1072" s="55" t="s">
        <v>22</v>
      </c>
      <c r="G1072" s="55" t="s">
        <v>22</v>
      </c>
      <c r="H1072" s="56">
        <f t="shared" ref="H1072:N1072" si="127">SUM(H1073:H1080)</f>
        <v>8967.2999999999993</v>
      </c>
      <c r="I1072" s="56">
        <f t="shared" si="127"/>
        <v>0</v>
      </c>
      <c r="J1072" s="56">
        <f t="shared" si="127"/>
        <v>3879.4</v>
      </c>
      <c r="K1072" s="56">
        <f t="shared" si="127"/>
        <v>39199430.039999999</v>
      </c>
      <c r="L1072" s="56">
        <f t="shared" si="127"/>
        <v>0</v>
      </c>
      <c r="M1072" s="56">
        <f t="shared" si="127"/>
        <v>0</v>
      </c>
      <c r="N1072" s="56">
        <f t="shared" si="127"/>
        <v>0</v>
      </c>
      <c r="O1072" s="56">
        <f>SUM(O1073:O1080)</f>
        <v>39199430.039999999</v>
      </c>
      <c r="P1072" s="51">
        <f>K1072/H1072</f>
        <v>4371.3748887625043</v>
      </c>
      <c r="Q1072" s="57" t="s">
        <v>22</v>
      </c>
      <c r="R1072" s="58" t="s">
        <v>22</v>
      </c>
    </row>
    <row r="1073" spans="1:21" s="26" customFormat="1" ht="24.95" customHeight="1">
      <c r="A1073" s="130" t="s">
        <v>985</v>
      </c>
      <c r="B1073" s="99" t="s">
        <v>801</v>
      </c>
      <c r="C1073" s="92">
        <v>1954</v>
      </c>
      <c r="D1073" s="92" t="s">
        <v>21</v>
      </c>
      <c r="E1073" s="92" t="s">
        <v>20</v>
      </c>
      <c r="F1073" s="100">
        <v>2</v>
      </c>
      <c r="G1073" s="100">
        <v>2</v>
      </c>
      <c r="H1073" s="94">
        <v>940</v>
      </c>
      <c r="I1073" s="94">
        <v>0</v>
      </c>
      <c r="J1073" s="94">
        <v>733.9</v>
      </c>
      <c r="K1073" s="106">
        <f t="shared" ref="K1073:K1080" si="128">SUM(L1073:O1073)</f>
        <v>6466900</v>
      </c>
      <c r="L1073" s="94">
        <v>0</v>
      </c>
      <c r="M1073" s="94">
        <v>0</v>
      </c>
      <c r="N1073" s="94">
        <v>0</v>
      </c>
      <c r="O1073" s="94">
        <v>6466900</v>
      </c>
      <c r="P1073" s="114">
        <f t="shared" ref="P1073:P1078" si="129">K1073/H1073</f>
        <v>6879.6808510638302</v>
      </c>
      <c r="Q1073" s="106">
        <v>9673</v>
      </c>
      <c r="R1073" s="98" t="s">
        <v>42</v>
      </c>
      <c r="S1073" s="30"/>
      <c r="T1073" s="30"/>
      <c r="U1073" s="25"/>
    </row>
    <row r="1074" spans="1:21" s="26" customFormat="1" ht="24.95" customHeight="1">
      <c r="A1074" s="130" t="s">
        <v>986</v>
      </c>
      <c r="B1074" s="99" t="s">
        <v>999</v>
      </c>
      <c r="C1074" s="92">
        <v>1969</v>
      </c>
      <c r="D1074" s="92" t="s">
        <v>21</v>
      </c>
      <c r="E1074" s="92" t="s">
        <v>20</v>
      </c>
      <c r="F1074" s="100">
        <v>2</v>
      </c>
      <c r="G1074" s="100">
        <v>2</v>
      </c>
      <c r="H1074" s="94">
        <v>972.6</v>
      </c>
      <c r="I1074" s="94">
        <v>0</v>
      </c>
      <c r="J1074" s="94">
        <v>733.9</v>
      </c>
      <c r="K1074" s="106">
        <f t="shared" si="128"/>
        <v>3514500</v>
      </c>
      <c r="L1074" s="94">
        <v>0</v>
      </c>
      <c r="M1074" s="94">
        <v>0</v>
      </c>
      <c r="N1074" s="94">
        <v>0</v>
      </c>
      <c r="O1074" s="94">
        <v>3514500</v>
      </c>
      <c r="P1074" s="114">
        <f t="shared" si="129"/>
        <v>3613.5101789019122</v>
      </c>
      <c r="Q1074" s="106">
        <v>9673</v>
      </c>
      <c r="R1074" s="98" t="s">
        <v>42</v>
      </c>
      <c r="S1074" s="30"/>
      <c r="T1074" s="30"/>
      <c r="U1074" s="25"/>
    </row>
    <row r="1075" spans="1:21" s="26" customFormat="1" ht="24.95" customHeight="1">
      <c r="A1075" s="130" t="s">
        <v>987</v>
      </c>
      <c r="B1075" s="99" t="s">
        <v>1225</v>
      </c>
      <c r="C1075" s="92">
        <v>1985</v>
      </c>
      <c r="D1075" s="92" t="s">
        <v>21</v>
      </c>
      <c r="E1075" s="92" t="s">
        <v>23</v>
      </c>
      <c r="F1075" s="100">
        <v>4</v>
      </c>
      <c r="G1075" s="100">
        <v>4</v>
      </c>
      <c r="H1075" s="94">
        <v>2417.9</v>
      </c>
      <c r="I1075" s="94">
        <v>0</v>
      </c>
      <c r="J1075" s="94">
        <v>428.1</v>
      </c>
      <c r="K1075" s="106">
        <f>SUM(L1075:O1075)</f>
        <v>16174297.66</v>
      </c>
      <c r="L1075" s="94">
        <v>0</v>
      </c>
      <c r="M1075" s="94">
        <v>0</v>
      </c>
      <c r="N1075" s="94">
        <v>0</v>
      </c>
      <c r="O1075" s="94">
        <v>16174297.66</v>
      </c>
      <c r="P1075" s="114">
        <f t="shared" ref="P1075" si="130">K1075/H1075</f>
        <v>6689.3989246867113</v>
      </c>
      <c r="Q1075" s="106">
        <v>9673</v>
      </c>
      <c r="R1075" s="103" t="s">
        <v>43</v>
      </c>
      <c r="S1075" s="30"/>
      <c r="T1075" s="30"/>
      <c r="U1075" s="25"/>
    </row>
    <row r="1076" spans="1:21" s="26" customFormat="1" ht="24.95" customHeight="1">
      <c r="A1076" s="130" t="s">
        <v>988</v>
      </c>
      <c r="B1076" s="99" t="s">
        <v>1038</v>
      </c>
      <c r="C1076" s="92">
        <v>1988</v>
      </c>
      <c r="D1076" s="92" t="s">
        <v>21</v>
      </c>
      <c r="E1076" s="92" t="s">
        <v>23</v>
      </c>
      <c r="F1076" s="100">
        <v>4</v>
      </c>
      <c r="G1076" s="100">
        <v>4</v>
      </c>
      <c r="H1076" s="94">
        <v>2473.8000000000002</v>
      </c>
      <c r="I1076" s="94">
        <v>0</v>
      </c>
      <c r="J1076" s="94">
        <v>479.6</v>
      </c>
      <c r="K1076" s="106">
        <f t="shared" si="128"/>
        <v>8130000</v>
      </c>
      <c r="L1076" s="94">
        <v>0</v>
      </c>
      <c r="M1076" s="94">
        <v>0</v>
      </c>
      <c r="N1076" s="94">
        <v>0</v>
      </c>
      <c r="O1076" s="94">
        <v>8130000</v>
      </c>
      <c r="P1076" s="114">
        <f t="shared" si="129"/>
        <v>3286.4419112296869</v>
      </c>
      <c r="Q1076" s="106">
        <v>9673</v>
      </c>
      <c r="R1076" s="103" t="s">
        <v>43</v>
      </c>
      <c r="S1076" s="30"/>
      <c r="T1076" s="30"/>
      <c r="U1076" s="25"/>
    </row>
    <row r="1077" spans="1:21" s="26" customFormat="1" ht="24.95" customHeight="1">
      <c r="A1077" s="130" t="s">
        <v>989</v>
      </c>
      <c r="B1077" s="99" t="s">
        <v>998</v>
      </c>
      <c r="C1077" s="92">
        <v>1993</v>
      </c>
      <c r="D1077" s="92" t="s">
        <v>21</v>
      </c>
      <c r="E1077" s="92" t="s">
        <v>23</v>
      </c>
      <c r="F1077" s="92">
        <v>3</v>
      </c>
      <c r="G1077" s="92">
        <v>2</v>
      </c>
      <c r="H1077" s="94">
        <v>987.9</v>
      </c>
      <c r="I1077" s="94">
        <v>0</v>
      </c>
      <c r="J1077" s="94">
        <v>728.9</v>
      </c>
      <c r="K1077" s="106">
        <f t="shared" si="128"/>
        <v>1102862.77</v>
      </c>
      <c r="L1077" s="94">
        <v>0</v>
      </c>
      <c r="M1077" s="94">
        <v>0</v>
      </c>
      <c r="N1077" s="94">
        <v>0</v>
      </c>
      <c r="O1077" s="94">
        <v>1102862.77</v>
      </c>
      <c r="P1077" s="114">
        <f>K1077/H1077</f>
        <v>1116.3708573742283</v>
      </c>
      <c r="Q1077" s="106">
        <v>9673</v>
      </c>
      <c r="R1077" s="98" t="s">
        <v>41</v>
      </c>
      <c r="S1077" s="30">
        <f>O1077+O1079</f>
        <v>1151732.3800000001</v>
      </c>
      <c r="T1077" s="25"/>
      <c r="U1077" s="25"/>
    </row>
    <row r="1078" spans="1:21" s="26" customFormat="1" ht="24.95" customHeight="1">
      <c r="A1078" s="130" t="s">
        <v>990</v>
      </c>
      <c r="B1078" s="99" t="s">
        <v>803</v>
      </c>
      <c r="C1078" s="107">
        <v>1954</v>
      </c>
      <c r="D1078" s="92" t="s">
        <v>21</v>
      </c>
      <c r="E1078" s="92" t="s">
        <v>20</v>
      </c>
      <c r="F1078" s="111">
        <v>2</v>
      </c>
      <c r="G1078" s="111">
        <v>2</v>
      </c>
      <c r="H1078" s="112">
        <v>563.1</v>
      </c>
      <c r="I1078" s="112">
        <v>0</v>
      </c>
      <c r="J1078" s="112">
        <v>372.8</v>
      </c>
      <c r="K1078" s="106">
        <f t="shared" si="128"/>
        <v>1512500</v>
      </c>
      <c r="L1078" s="112">
        <v>0</v>
      </c>
      <c r="M1078" s="112">
        <v>0</v>
      </c>
      <c r="N1078" s="112">
        <v>0</v>
      </c>
      <c r="O1078" s="112">
        <v>1512500</v>
      </c>
      <c r="P1078" s="114">
        <f t="shared" si="129"/>
        <v>2686.0237968389274</v>
      </c>
      <c r="Q1078" s="106">
        <v>9673</v>
      </c>
      <c r="R1078" s="103" t="s">
        <v>43</v>
      </c>
      <c r="S1078" s="25"/>
      <c r="T1078" s="25"/>
      <c r="U1078" s="25"/>
    </row>
    <row r="1079" spans="1:21" s="26" customFormat="1" ht="24.95" customHeight="1">
      <c r="A1079" s="194" t="s">
        <v>994</v>
      </c>
      <c r="B1079" s="190" t="s">
        <v>802</v>
      </c>
      <c r="C1079" s="158">
        <v>1954</v>
      </c>
      <c r="D1079" s="158" t="s">
        <v>21</v>
      </c>
      <c r="E1079" s="158" t="s">
        <v>804</v>
      </c>
      <c r="F1079" s="158">
        <v>2</v>
      </c>
      <c r="G1079" s="158">
        <v>2</v>
      </c>
      <c r="H1079" s="192">
        <v>612</v>
      </c>
      <c r="I1079" s="192">
        <v>0</v>
      </c>
      <c r="J1079" s="192">
        <v>402.2</v>
      </c>
      <c r="K1079" s="106">
        <f t="shared" si="128"/>
        <v>48869.61</v>
      </c>
      <c r="L1079" s="94">
        <v>0</v>
      </c>
      <c r="M1079" s="94">
        <v>0</v>
      </c>
      <c r="N1079" s="94">
        <v>0</v>
      </c>
      <c r="O1079" s="94">
        <v>48869.61</v>
      </c>
      <c r="P1079" s="114">
        <f>K1079/H1079</f>
        <v>79.852303921568634</v>
      </c>
      <c r="Q1079" s="106">
        <v>9673</v>
      </c>
      <c r="R1079" s="98" t="s">
        <v>41</v>
      </c>
      <c r="S1079" s="25"/>
      <c r="T1079" s="25"/>
      <c r="U1079" s="25"/>
    </row>
    <row r="1080" spans="1:21" s="26" customFormat="1" ht="24.95" customHeight="1">
      <c r="A1080" s="194"/>
      <c r="B1080" s="190"/>
      <c r="C1080" s="158"/>
      <c r="D1080" s="158"/>
      <c r="E1080" s="158"/>
      <c r="F1080" s="158"/>
      <c r="G1080" s="158"/>
      <c r="H1080" s="192"/>
      <c r="I1080" s="192"/>
      <c r="J1080" s="192"/>
      <c r="K1080" s="106">
        <f t="shared" si="128"/>
        <v>2249500</v>
      </c>
      <c r="L1080" s="94">
        <v>0</v>
      </c>
      <c r="M1080" s="94">
        <v>0</v>
      </c>
      <c r="N1080" s="94">
        <v>0</v>
      </c>
      <c r="O1080" s="94">
        <v>2249500</v>
      </c>
      <c r="P1080" s="114">
        <f>K1080/H1079</f>
        <v>3675.6535947712418</v>
      </c>
      <c r="Q1080" s="106">
        <v>9673</v>
      </c>
      <c r="R1080" s="98" t="s">
        <v>42</v>
      </c>
      <c r="S1080" s="25"/>
      <c r="T1080" s="25"/>
      <c r="U1080" s="25"/>
    </row>
    <row r="1081" spans="1:21" ht="45" customHeight="1">
      <c r="A1081" s="196" t="s">
        <v>1966</v>
      </c>
      <c r="B1081" s="196"/>
      <c r="C1081" s="196"/>
      <c r="D1081" s="196"/>
      <c r="E1081" s="196"/>
      <c r="F1081" s="196"/>
      <c r="G1081" s="196"/>
      <c r="H1081" s="196"/>
      <c r="I1081" s="196"/>
      <c r="J1081" s="196"/>
      <c r="K1081" s="196"/>
      <c r="L1081" s="196"/>
      <c r="M1081" s="196"/>
      <c r="N1081" s="196"/>
      <c r="O1081" s="196"/>
      <c r="P1081" s="196"/>
      <c r="Q1081" s="196"/>
      <c r="R1081" s="196"/>
    </row>
    <row r="1082" spans="1:21" ht="45" customHeight="1">
      <c r="A1082" s="193" t="s">
        <v>807</v>
      </c>
      <c r="B1082" s="193"/>
      <c r="C1082" s="89" t="s">
        <v>22</v>
      </c>
      <c r="D1082" s="89" t="s">
        <v>22</v>
      </c>
      <c r="E1082" s="89" t="s">
        <v>22</v>
      </c>
      <c r="F1082" s="55" t="s">
        <v>22</v>
      </c>
      <c r="G1082" s="55" t="s">
        <v>22</v>
      </c>
      <c r="H1082" s="56">
        <f t="shared" ref="H1082:N1082" si="131">SUM(H1083:H1085)</f>
        <v>973.5</v>
      </c>
      <c r="I1082" s="56">
        <f t="shared" si="131"/>
        <v>0</v>
      </c>
      <c r="J1082" s="56">
        <f t="shared" si="131"/>
        <v>879.4</v>
      </c>
      <c r="K1082" s="56">
        <f t="shared" si="131"/>
        <v>7600808.4000000004</v>
      </c>
      <c r="L1082" s="56">
        <f t="shared" si="131"/>
        <v>0</v>
      </c>
      <c r="M1082" s="56">
        <f t="shared" si="131"/>
        <v>0</v>
      </c>
      <c r="N1082" s="56">
        <f t="shared" si="131"/>
        <v>0</v>
      </c>
      <c r="O1082" s="56">
        <f>SUM(O1083:O1085)</f>
        <v>7600808.4000000004</v>
      </c>
      <c r="P1082" s="51">
        <f>K1082/H1082</f>
        <v>7807.7127889060093</v>
      </c>
      <c r="Q1082" s="57" t="s">
        <v>22</v>
      </c>
      <c r="R1082" s="58" t="s">
        <v>22</v>
      </c>
    </row>
    <row r="1083" spans="1:21" s="26" customFormat="1" ht="24.95" customHeight="1">
      <c r="A1083" s="172" t="s">
        <v>1022</v>
      </c>
      <c r="B1083" s="212" t="s">
        <v>805</v>
      </c>
      <c r="C1083" s="149">
        <v>1968</v>
      </c>
      <c r="D1083" s="149" t="s">
        <v>21</v>
      </c>
      <c r="E1083" s="149" t="s">
        <v>20</v>
      </c>
      <c r="F1083" s="141">
        <v>2</v>
      </c>
      <c r="G1083" s="141">
        <v>2</v>
      </c>
      <c r="H1083" s="244">
        <v>547.70000000000005</v>
      </c>
      <c r="I1083" s="244">
        <v>0</v>
      </c>
      <c r="J1083" s="244">
        <v>499</v>
      </c>
      <c r="K1083" s="106">
        <f>SUM(L1083:O1083)</f>
        <v>300000</v>
      </c>
      <c r="L1083" s="108">
        <v>0</v>
      </c>
      <c r="M1083" s="108">
        <v>0</v>
      </c>
      <c r="N1083" s="108">
        <v>0</v>
      </c>
      <c r="O1083" s="94">
        <v>300000</v>
      </c>
      <c r="P1083" s="114">
        <f>K1083/H1083</f>
        <v>547.7451159393828</v>
      </c>
      <c r="Q1083" s="106">
        <v>9673</v>
      </c>
      <c r="R1083" s="98" t="s">
        <v>42</v>
      </c>
      <c r="S1083" s="25"/>
      <c r="T1083" s="25"/>
      <c r="U1083" s="25"/>
    </row>
    <row r="1084" spans="1:21" s="26" customFormat="1" ht="24.95" customHeight="1">
      <c r="A1084" s="173"/>
      <c r="B1084" s="213"/>
      <c r="C1084" s="150"/>
      <c r="D1084" s="150"/>
      <c r="E1084" s="150"/>
      <c r="F1084" s="142"/>
      <c r="G1084" s="142"/>
      <c r="H1084" s="246"/>
      <c r="I1084" s="246"/>
      <c r="J1084" s="246"/>
      <c r="K1084" s="106">
        <f>SUM(L1084:O1084)</f>
        <v>4310000</v>
      </c>
      <c r="L1084" s="108">
        <v>0</v>
      </c>
      <c r="M1084" s="108">
        <v>0</v>
      </c>
      <c r="N1084" s="108">
        <v>0</v>
      </c>
      <c r="O1084" s="94">
        <v>4310000</v>
      </c>
      <c r="P1084" s="114">
        <f>K1084/H1083</f>
        <v>7869.2714989958004</v>
      </c>
      <c r="Q1084" s="106">
        <v>9673</v>
      </c>
      <c r="R1084" s="103" t="s">
        <v>43</v>
      </c>
      <c r="S1084" s="25"/>
      <c r="T1084" s="25"/>
      <c r="U1084" s="25"/>
    </row>
    <row r="1085" spans="1:21" s="26" customFormat="1" ht="24.95" customHeight="1">
      <c r="A1085" s="130" t="s">
        <v>1023</v>
      </c>
      <c r="B1085" s="122" t="s">
        <v>806</v>
      </c>
      <c r="C1085" s="92">
        <v>1967</v>
      </c>
      <c r="D1085" s="92" t="s">
        <v>21</v>
      </c>
      <c r="E1085" s="92" t="s">
        <v>20</v>
      </c>
      <c r="F1085" s="111">
        <v>2</v>
      </c>
      <c r="G1085" s="111">
        <v>2</v>
      </c>
      <c r="H1085" s="108">
        <v>425.8</v>
      </c>
      <c r="I1085" s="108">
        <v>0</v>
      </c>
      <c r="J1085" s="108">
        <v>380.4</v>
      </c>
      <c r="K1085" s="106">
        <f>SUM(L1085:O1085)</f>
        <v>2990808.4</v>
      </c>
      <c r="L1085" s="108">
        <v>0</v>
      </c>
      <c r="M1085" s="108">
        <v>0</v>
      </c>
      <c r="N1085" s="108">
        <v>0</v>
      </c>
      <c r="O1085" s="94">
        <v>2990808.4</v>
      </c>
      <c r="P1085" s="114">
        <f>K1085/H1085</f>
        <v>7023.9746359793326</v>
      </c>
      <c r="Q1085" s="106">
        <v>9673</v>
      </c>
      <c r="R1085" s="98" t="s">
        <v>41</v>
      </c>
      <c r="S1085" s="30">
        <f>O1085</f>
        <v>2990808.4</v>
      </c>
      <c r="T1085" s="25"/>
      <c r="U1085" s="25"/>
    </row>
    <row r="1086" spans="1:21" ht="45" customHeight="1">
      <c r="A1086" s="196" t="s">
        <v>1967</v>
      </c>
      <c r="B1086" s="196"/>
      <c r="C1086" s="196"/>
      <c r="D1086" s="196"/>
      <c r="E1086" s="196"/>
      <c r="F1086" s="196"/>
      <c r="G1086" s="196"/>
      <c r="H1086" s="196"/>
      <c r="I1086" s="196"/>
      <c r="J1086" s="196"/>
      <c r="K1086" s="196"/>
      <c r="L1086" s="196"/>
      <c r="M1086" s="196"/>
      <c r="N1086" s="196"/>
      <c r="O1086" s="196"/>
      <c r="P1086" s="196"/>
      <c r="Q1086" s="196"/>
      <c r="R1086" s="196"/>
    </row>
    <row r="1087" spans="1:21" ht="45" customHeight="1">
      <c r="A1087" s="193" t="s">
        <v>1188</v>
      </c>
      <c r="B1087" s="193"/>
      <c r="C1087" s="89" t="s">
        <v>22</v>
      </c>
      <c r="D1087" s="89" t="s">
        <v>22</v>
      </c>
      <c r="E1087" s="89" t="s">
        <v>22</v>
      </c>
      <c r="F1087" s="55" t="s">
        <v>22</v>
      </c>
      <c r="G1087" s="55" t="s">
        <v>22</v>
      </c>
      <c r="H1087" s="56">
        <f t="shared" ref="H1087:N1087" si="132">SUM(H1088)</f>
        <v>15087</v>
      </c>
      <c r="I1087" s="56">
        <f t="shared" si="132"/>
        <v>0</v>
      </c>
      <c r="J1087" s="56">
        <f t="shared" si="132"/>
        <v>4437.08</v>
      </c>
      <c r="K1087" s="56">
        <f t="shared" si="132"/>
        <v>4068458.4</v>
      </c>
      <c r="L1087" s="56">
        <f t="shared" si="132"/>
        <v>0</v>
      </c>
      <c r="M1087" s="56">
        <f t="shared" si="132"/>
        <v>0</v>
      </c>
      <c r="N1087" s="56">
        <f t="shared" si="132"/>
        <v>0</v>
      </c>
      <c r="O1087" s="56">
        <f>SUM(O1088)</f>
        <v>4068458.4</v>
      </c>
      <c r="P1087" s="51">
        <f>K1087/H1087</f>
        <v>269.66649433286938</v>
      </c>
      <c r="Q1087" s="57" t="s">
        <v>22</v>
      </c>
      <c r="R1087" s="58" t="s">
        <v>22</v>
      </c>
    </row>
    <row r="1088" spans="1:21" s="26" customFormat="1" ht="24.95" customHeight="1">
      <c r="A1088" s="130" t="s">
        <v>1024</v>
      </c>
      <c r="B1088" s="122" t="s">
        <v>1189</v>
      </c>
      <c r="C1088" s="92">
        <v>1984</v>
      </c>
      <c r="D1088" s="92">
        <v>2015</v>
      </c>
      <c r="E1088" s="92" t="s">
        <v>23</v>
      </c>
      <c r="F1088" s="111">
        <v>5</v>
      </c>
      <c r="G1088" s="111">
        <v>6</v>
      </c>
      <c r="H1088" s="108">
        <v>15087</v>
      </c>
      <c r="I1088" s="108">
        <v>0</v>
      </c>
      <c r="J1088" s="108">
        <v>4437.08</v>
      </c>
      <c r="K1088" s="106">
        <f>SUM(L1088:O1088)</f>
        <v>4068458.4</v>
      </c>
      <c r="L1088" s="108">
        <v>0</v>
      </c>
      <c r="M1088" s="108">
        <v>0</v>
      </c>
      <c r="N1088" s="108">
        <v>0</v>
      </c>
      <c r="O1088" s="94">
        <v>4068458.4</v>
      </c>
      <c r="P1088" s="114">
        <f>K1088/H1088</f>
        <v>269.66649433286938</v>
      </c>
      <c r="Q1088" s="106">
        <v>9673</v>
      </c>
      <c r="R1088" s="98" t="s">
        <v>41</v>
      </c>
      <c r="S1088" s="30">
        <f>O1088</f>
        <v>4068458.4</v>
      </c>
      <c r="T1088" s="25"/>
      <c r="U1088" s="25"/>
    </row>
    <row r="1089" spans="1:21" ht="45" customHeight="1">
      <c r="A1089" s="196" t="s">
        <v>1968</v>
      </c>
      <c r="B1089" s="196"/>
      <c r="C1089" s="196"/>
      <c r="D1089" s="196"/>
      <c r="E1089" s="196"/>
      <c r="F1089" s="196"/>
      <c r="G1089" s="196"/>
      <c r="H1089" s="196"/>
      <c r="I1089" s="196"/>
      <c r="J1089" s="196"/>
      <c r="K1089" s="196"/>
      <c r="L1089" s="196"/>
      <c r="M1089" s="196"/>
      <c r="N1089" s="196"/>
      <c r="O1089" s="196"/>
      <c r="P1089" s="196"/>
      <c r="Q1089" s="196"/>
      <c r="R1089" s="196"/>
    </row>
    <row r="1090" spans="1:21" ht="45" customHeight="1">
      <c r="A1090" s="193" t="s">
        <v>812</v>
      </c>
      <c r="B1090" s="193"/>
      <c r="C1090" s="89" t="s">
        <v>22</v>
      </c>
      <c r="D1090" s="89" t="s">
        <v>22</v>
      </c>
      <c r="E1090" s="89" t="s">
        <v>22</v>
      </c>
      <c r="F1090" s="55" t="s">
        <v>22</v>
      </c>
      <c r="G1090" s="55" t="s">
        <v>22</v>
      </c>
      <c r="H1090" s="56">
        <f t="shared" ref="H1090:N1090" si="133">SUM(H1091:H1093)</f>
        <v>1606.8</v>
      </c>
      <c r="I1090" s="56">
        <f t="shared" si="133"/>
        <v>174.1</v>
      </c>
      <c r="J1090" s="56">
        <f t="shared" si="133"/>
        <v>810</v>
      </c>
      <c r="K1090" s="56">
        <f t="shared" si="133"/>
        <v>9855751.0999999996</v>
      </c>
      <c r="L1090" s="56">
        <f t="shared" si="133"/>
        <v>0</v>
      </c>
      <c r="M1090" s="56">
        <f t="shared" si="133"/>
        <v>0</v>
      </c>
      <c r="N1090" s="56">
        <f t="shared" si="133"/>
        <v>0</v>
      </c>
      <c r="O1090" s="56">
        <f>SUM(O1091:O1093)</f>
        <v>9855751.0999999996</v>
      </c>
      <c r="P1090" s="51">
        <f>K1090/H1090</f>
        <v>6133.7758899676373</v>
      </c>
      <c r="Q1090" s="57" t="s">
        <v>22</v>
      </c>
      <c r="R1090" s="58" t="s">
        <v>22</v>
      </c>
    </row>
    <row r="1091" spans="1:21" ht="24.95" customHeight="1">
      <c r="A1091" s="172" t="s">
        <v>1025</v>
      </c>
      <c r="B1091" s="145" t="s">
        <v>1175</v>
      </c>
      <c r="C1091" s="143">
        <v>1969</v>
      </c>
      <c r="D1091" s="149" t="s">
        <v>21</v>
      </c>
      <c r="E1091" s="149" t="s">
        <v>20</v>
      </c>
      <c r="F1091" s="141">
        <v>2</v>
      </c>
      <c r="G1091" s="141">
        <v>2</v>
      </c>
      <c r="H1091" s="139">
        <v>514.79999999999995</v>
      </c>
      <c r="I1091" s="139">
        <v>125.8</v>
      </c>
      <c r="J1091" s="139">
        <v>389</v>
      </c>
      <c r="K1091" s="106">
        <f>SUM(L1091:O1091)</f>
        <v>2367169.1</v>
      </c>
      <c r="L1091" s="106">
        <v>0</v>
      </c>
      <c r="M1091" s="106">
        <v>0</v>
      </c>
      <c r="N1091" s="106">
        <v>0</v>
      </c>
      <c r="O1091" s="106">
        <v>2367169.1</v>
      </c>
      <c r="P1091" s="114">
        <f>K1091/H1091</f>
        <v>4598.2305749805755</v>
      </c>
      <c r="Q1091" s="106">
        <v>9673</v>
      </c>
      <c r="R1091" s="98" t="s">
        <v>41</v>
      </c>
      <c r="S1091" s="24">
        <f>O1091</f>
        <v>2367169.1</v>
      </c>
      <c r="T1091" s="1"/>
      <c r="U1091" s="1"/>
    </row>
    <row r="1092" spans="1:21" ht="24.95" customHeight="1">
      <c r="A1092" s="173"/>
      <c r="B1092" s="146"/>
      <c r="C1092" s="144"/>
      <c r="D1092" s="150"/>
      <c r="E1092" s="150"/>
      <c r="F1092" s="142"/>
      <c r="G1092" s="142"/>
      <c r="H1092" s="140"/>
      <c r="I1092" s="140"/>
      <c r="J1092" s="140"/>
      <c r="K1092" s="106">
        <f>SUM(L1092:O1092)</f>
        <v>2363320</v>
      </c>
      <c r="L1092" s="106">
        <v>0</v>
      </c>
      <c r="M1092" s="106">
        <v>0</v>
      </c>
      <c r="N1092" s="106">
        <v>0</v>
      </c>
      <c r="O1092" s="106">
        <v>2363320</v>
      </c>
      <c r="P1092" s="114">
        <f>K1092/H1091</f>
        <v>4590.7536907536914</v>
      </c>
      <c r="Q1092" s="106">
        <v>9673</v>
      </c>
      <c r="R1092" s="103" t="s">
        <v>43</v>
      </c>
      <c r="S1092" s="1"/>
      <c r="T1092" s="1"/>
      <c r="U1092" s="1"/>
    </row>
    <row r="1093" spans="1:21" ht="24.95" customHeight="1">
      <c r="A1093" s="129" t="s">
        <v>1026</v>
      </c>
      <c r="B1093" s="90" t="s">
        <v>809</v>
      </c>
      <c r="C1093" s="91">
        <v>1950</v>
      </c>
      <c r="D1093" s="91" t="s">
        <v>21</v>
      </c>
      <c r="E1093" s="91" t="s">
        <v>20</v>
      </c>
      <c r="F1093" s="101">
        <v>2</v>
      </c>
      <c r="G1093" s="101">
        <v>2</v>
      </c>
      <c r="H1093" s="84">
        <v>1092</v>
      </c>
      <c r="I1093" s="84">
        <v>48.3</v>
      </c>
      <c r="J1093" s="84">
        <v>421</v>
      </c>
      <c r="K1093" s="106">
        <f>SUM(L1093:O1093)</f>
        <v>5125262</v>
      </c>
      <c r="L1093" s="108">
        <v>0</v>
      </c>
      <c r="M1093" s="108">
        <v>0</v>
      </c>
      <c r="N1093" s="108">
        <v>0</v>
      </c>
      <c r="O1093" s="94">
        <v>5125262</v>
      </c>
      <c r="P1093" s="114">
        <f>K1093/H1093</f>
        <v>4693.4633699633696</v>
      </c>
      <c r="Q1093" s="106">
        <v>9673</v>
      </c>
      <c r="R1093" s="98" t="s">
        <v>42</v>
      </c>
      <c r="S1093" s="1"/>
      <c r="T1093" s="1"/>
      <c r="U1093" s="1"/>
    </row>
    <row r="1094" spans="1:21" ht="45" customHeight="1">
      <c r="A1094" s="196" t="s">
        <v>1969</v>
      </c>
      <c r="B1094" s="196"/>
      <c r="C1094" s="196"/>
      <c r="D1094" s="196"/>
      <c r="E1094" s="196"/>
      <c r="F1094" s="196"/>
      <c r="G1094" s="196"/>
      <c r="H1094" s="196"/>
      <c r="I1094" s="196"/>
      <c r="J1094" s="196"/>
      <c r="K1094" s="196"/>
      <c r="L1094" s="196"/>
      <c r="M1094" s="196"/>
      <c r="N1094" s="196"/>
      <c r="O1094" s="196"/>
      <c r="P1094" s="196"/>
      <c r="Q1094" s="196"/>
      <c r="R1094" s="196"/>
    </row>
    <row r="1095" spans="1:21" ht="45" customHeight="1">
      <c r="A1095" s="193" t="s">
        <v>813</v>
      </c>
      <c r="B1095" s="193"/>
      <c r="C1095" s="89" t="s">
        <v>22</v>
      </c>
      <c r="D1095" s="89" t="s">
        <v>22</v>
      </c>
      <c r="E1095" s="89" t="s">
        <v>22</v>
      </c>
      <c r="F1095" s="55" t="s">
        <v>22</v>
      </c>
      <c r="G1095" s="55" t="s">
        <v>22</v>
      </c>
      <c r="H1095" s="56">
        <f t="shared" ref="H1095:N1095" si="134">SUM(H1096:H1097)</f>
        <v>9321.6</v>
      </c>
      <c r="I1095" s="56">
        <f t="shared" si="134"/>
        <v>98.45</v>
      </c>
      <c r="J1095" s="56">
        <f t="shared" si="134"/>
        <v>6551.2</v>
      </c>
      <c r="K1095" s="56">
        <f t="shared" si="134"/>
        <v>27268650</v>
      </c>
      <c r="L1095" s="56">
        <f t="shared" si="134"/>
        <v>0</v>
      </c>
      <c r="M1095" s="56">
        <f t="shared" si="134"/>
        <v>0</v>
      </c>
      <c r="N1095" s="56">
        <f t="shared" si="134"/>
        <v>0</v>
      </c>
      <c r="O1095" s="56">
        <f>SUM(O1096:O1097)</f>
        <v>27268650</v>
      </c>
      <c r="P1095" s="51">
        <f>K1095/H1095</f>
        <v>2925.318614830072</v>
      </c>
      <c r="Q1095" s="57" t="s">
        <v>22</v>
      </c>
      <c r="R1095" s="58" t="s">
        <v>22</v>
      </c>
    </row>
    <row r="1096" spans="1:21" s="26" customFormat="1" ht="24.95" customHeight="1">
      <c r="A1096" s="130" t="s">
        <v>1027</v>
      </c>
      <c r="B1096" s="99" t="s">
        <v>810</v>
      </c>
      <c r="C1096" s="92">
        <v>1969</v>
      </c>
      <c r="D1096" s="92" t="s">
        <v>21</v>
      </c>
      <c r="E1096" s="92" t="s">
        <v>20</v>
      </c>
      <c r="F1096" s="92">
        <v>3</v>
      </c>
      <c r="G1096" s="92">
        <v>2</v>
      </c>
      <c r="H1096" s="94">
        <v>1440</v>
      </c>
      <c r="I1096" s="94">
        <v>98.45</v>
      </c>
      <c r="J1096" s="94">
        <v>851.7</v>
      </c>
      <c r="K1096" s="106">
        <f>SUM(L1096:O1096)</f>
        <v>3020000</v>
      </c>
      <c r="L1096" s="94">
        <v>0</v>
      </c>
      <c r="M1096" s="94">
        <v>0</v>
      </c>
      <c r="N1096" s="94">
        <v>0</v>
      </c>
      <c r="O1096" s="94">
        <v>3020000</v>
      </c>
      <c r="P1096" s="114">
        <f>K1096/H1096</f>
        <v>2097.2222222222222</v>
      </c>
      <c r="Q1096" s="106">
        <v>9673</v>
      </c>
      <c r="R1096" s="98" t="s">
        <v>42</v>
      </c>
      <c r="S1096" s="25"/>
      <c r="T1096" s="25"/>
      <c r="U1096" s="25"/>
    </row>
    <row r="1097" spans="1:21" s="26" customFormat="1" ht="24.95" customHeight="1">
      <c r="A1097" s="130" t="s">
        <v>1028</v>
      </c>
      <c r="B1097" s="99" t="s">
        <v>811</v>
      </c>
      <c r="C1097" s="92">
        <v>1980</v>
      </c>
      <c r="D1097" s="92" t="s">
        <v>21</v>
      </c>
      <c r="E1097" s="92" t="s">
        <v>20</v>
      </c>
      <c r="F1097" s="100">
        <v>5</v>
      </c>
      <c r="G1097" s="100">
        <v>8</v>
      </c>
      <c r="H1097" s="94">
        <v>7881.6</v>
      </c>
      <c r="I1097" s="94">
        <v>0</v>
      </c>
      <c r="J1097" s="94">
        <v>5699.5</v>
      </c>
      <c r="K1097" s="106">
        <f>SUM(L1097:O1097)</f>
        <v>24248650</v>
      </c>
      <c r="L1097" s="94">
        <v>0</v>
      </c>
      <c r="M1097" s="94">
        <v>0</v>
      </c>
      <c r="N1097" s="94">
        <v>0</v>
      </c>
      <c r="O1097" s="94">
        <v>24248650</v>
      </c>
      <c r="P1097" s="114">
        <f>K1097/H1097</f>
        <v>3076.6151542833941</v>
      </c>
      <c r="Q1097" s="106">
        <v>9673</v>
      </c>
      <c r="R1097" s="98" t="s">
        <v>42</v>
      </c>
      <c r="S1097" s="25"/>
      <c r="T1097" s="25"/>
      <c r="U1097" s="25"/>
    </row>
    <row r="1098" spans="1:21" ht="45" customHeight="1">
      <c r="A1098" s="196" t="s">
        <v>1970</v>
      </c>
      <c r="B1098" s="196"/>
      <c r="C1098" s="196"/>
      <c r="D1098" s="196"/>
      <c r="E1098" s="196"/>
      <c r="F1098" s="196"/>
      <c r="G1098" s="196"/>
      <c r="H1098" s="196"/>
      <c r="I1098" s="196"/>
      <c r="J1098" s="196"/>
      <c r="K1098" s="196"/>
      <c r="L1098" s="196"/>
      <c r="M1098" s="196"/>
      <c r="N1098" s="196"/>
      <c r="O1098" s="196"/>
      <c r="P1098" s="196"/>
      <c r="Q1098" s="196"/>
      <c r="R1098" s="196"/>
    </row>
    <row r="1099" spans="1:21" ht="45" customHeight="1">
      <c r="A1099" s="193" t="s">
        <v>814</v>
      </c>
      <c r="B1099" s="193"/>
      <c r="C1099" s="89" t="s">
        <v>22</v>
      </c>
      <c r="D1099" s="89" t="s">
        <v>22</v>
      </c>
      <c r="E1099" s="89" t="s">
        <v>22</v>
      </c>
      <c r="F1099" s="55" t="s">
        <v>22</v>
      </c>
      <c r="G1099" s="55" t="s">
        <v>22</v>
      </c>
      <c r="H1099" s="56">
        <f t="shared" ref="H1099:N1099" si="135">SUM(H1100)</f>
        <v>972.4</v>
      </c>
      <c r="I1099" s="56">
        <f t="shared" si="135"/>
        <v>0</v>
      </c>
      <c r="J1099" s="56">
        <f t="shared" si="135"/>
        <v>709.8</v>
      </c>
      <c r="K1099" s="56">
        <f t="shared" si="135"/>
        <v>1083858.1100000001</v>
      </c>
      <c r="L1099" s="56">
        <f t="shared" si="135"/>
        <v>0</v>
      </c>
      <c r="M1099" s="56">
        <f t="shared" si="135"/>
        <v>0</v>
      </c>
      <c r="N1099" s="56">
        <f t="shared" si="135"/>
        <v>0</v>
      </c>
      <c r="O1099" s="56">
        <f>SUM(O1100)</f>
        <v>1083858.1100000001</v>
      </c>
      <c r="P1099" s="51">
        <f>K1099/H1099</f>
        <v>1114.6216680378445</v>
      </c>
      <c r="Q1099" s="57" t="s">
        <v>22</v>
      </c>
      <c r="R1099" s="58" t="s">
        <v>22</v>
      </c>
    </row>
    <row r="1100" spans="1:21" s="26" customFormat="1" ht="24.95" customHeight="1">
      <c r="A1100" s="130" t="s">
        <v>1029</v>
      </c>
      <c r="B1100" s="99" t="s">
        <v>808</v>
      </c>
      <c r="C1100" s="92">
        <v>1983</v>
      </c>
      <c r="D1100" s="92" t="s">
        <v>21</v>
      </c>
      <c r="E1100" s="92" t="s">
        <v>23</v>
      </c>
      <c r="F1100" s="111">
        <v>3</v>
      </c>
      <c r="G1100" s="111">
        <v>2</v>
      </c>
      <c r="H1100" s="108">
        <v>972.4</v>
      </c>
      <c r="I1100" s="108">
        <v>0</v>
      </c>
      <c r="J1100" s="108">
        <v>709.8</v>
      </c>
      <c r="K1100" s="106">
        <f>SUM(L1100:O1100)</f>
        <v>1083858.1100000001</v>
      </c>
      <c r="L1100" s="108">
        <v>0</v>
      </c>
      <c r="M1100" s="108">
        <v>0</v>
      </c>
      <c r="N1100" s="108">
        <v>0</v>
      </c>
      <c r="O1100" s="94">
        <v>1083858.1100000001</v>
      </c>
      <c r="P1100" s="114">
        <f>K1100/H1100</f>
        <v>1114.6216680378445</v>
      </c>
      <c r="Q1100" s="106">
        <v>9673</v>
      </c>
      <c r="R1100" s="98" t="s">
        <v>41</v>
      </c>
      <c r="S1100" s="30">
        <f>O1100</f>
        <v>1083858.1100000001</v>
      </c>
      <c r="T1100" s="25"/>
      <c r="U1100" s="25"/>
    </row>
    <row r="1101" spans="1:21" ht="45" customHeight="1">
      <c r="A1101" s="196" t="s">
        <v>1971</v>
      </c>
      <c r="B1101" s="196"/>
      <c r="C1101" s="196"/>
      <c r="D1101" s="196"/>
      <c r="E1101" s="196"/>
      <c r="F1101" s="196"/>
      <c r="G1101" s="196"/>
      <c r="H1101" s="196"/>
      <c r="I1101" s="196"/>
      <c r="J1101" s="196"/>
      <c r="K1101" s="196"/>
      <c r="L1101" s="196"/>
      <c r="M1101" s="196"/>
      <c r="N1101" s="196"/>
      <c r="O1101" s="196"/>
      <c r="P1101" s="196"/>
      <c r="Q1101" s="196"/>
      <c r="R1101" s="196"/>
    </row>
    <row r="1102" spans="1:21" ht="45" customHeight="1">
      <c r="A1102" s="193" t="s">
        <v>1208</v>
      </c>
      <c r="B1102" s="193"/>
      <c r="C1102" s="89" t="s">
        <v>22</v>
      </c>
      <c r="D1102" s="89" t="s">
        <v>22</v>
      </c>
      <c r="E1102" s="89" t="s">
        <v>22</v>
      </c>
      <c r="F1102" s="55" t="s">
        <v>22</v>
      </c>
      <c r="G1102" s="55" t="s">
        <v>22</v>
      </c>
      <c r="H1102" s="56">
        <f t="shared" ref="H1102:N1102" si="136">SUM(H1103:H1143)</f>
        <v>91088.099999999977</v>
      </c>
      <c r="I1102" s="56">
        <f t="shared" si="136"/>
        <v>18127.299999999996</v>
      </c>
      <c r="J1102" s="56">
        <f t="shared" si="136"/>
        <v>69355.600000000006</v>
      </c>
      <c r="K1102" s="56">
        <f t="shared" si="136"/>
        <v>300947119.68000001</v>
      </c>
      <c r="L1102" s="56">
        <f t="shared" si="136"/>
        <v>0</v>
      </c>
      <c r="M1102" s="56">
        <f t="shared" si="136"/>
        <v>0</v>
      </c>
      <c r="N1102" s="56">
        <f t="shared" si="136"/>
        <v>0</v>
      </c>
      <c r="O1102" s="56">
        <f>SUM(O1103:O1144)</f>
        <v>314347119.68000001</v>
      </c>
      <c r="P1102" s="51">
        <f>K1102/H1102</f>
        <v>3303.9125822143628</v>
      </c>
      <c r="Q1102" s="57" t="s">
        <v>22</v>
      </c>
      <c r="R1102" s="58" t="s">
        <v>22</v>
      </c>
    </row>
    <row r="1103" spans="1:21" s="26" customFormat="1" ht="24.95" customHeight="1">
      <c r="A1103" s="130" t="s">
        <v>1030</v>
      </c>
      <c r="B1103" s="99" t="s">
        <v>815</v>
      </c>
      <c r="C1103" s="86">
        <v>1986</v>
      </c>
      <c r="D1103" s="98" t="s">
        <v>21</v>
      </c>
      <c r="E1103" s="98" t="s">
        <v>851</v>
      </c>
      <c r="F1103" s="98" t="s">
        <v>852</v>
      </c>
      <c r="G1103" s="98" t="s">
        <v>261</v>
      </c>
      <c r="H1103" s="94">
        <v>7294.7</v>
      </c>
      <c r="I1103" s="94">
        <v>1682.3</v>
      </c>
      <c r="J1103" s="94">
        <v>5612.4</v>
      </c>
      <c r="K1103" s="106">
        <f t="shared" ref="K1103:K1143" si="137">SUM(L1103:O1103)</f>
        <v>2925706.35</v>
      </c>
      <c r="L1103" s="94">
        <v>0</v>
      </c>
      <c r="M1103" s="94">
        <v>0</v>
      </c>
      <c r="N1103" s="94">
        <v>0</v>
      </c>
      <c r="O1103" s="75">
        <v>2925706.35</v>
      </c>
      <c r="P1103" s="114">
        <f t="shared" ref="P1103:P1143" si="138">K1103/H1103</f>
        <v>401.07288168122062</v>
      </c>
      <c r="Q1103" s="106">
        <v>9673</v>
      </c>
      <c r="R1103" s="103" t="s">
        <v>41</v>
      </c>
      <c r="S1103" s="30">
        <f>O1103+O1104+O1105+O1106+O1107+O1108+O1109+O1110+O1111+O1113+O1122+O1136+O1143</f>
        <v>51998849.679999992</v>
      </c>
      <c r="T1103" s="25"/>
      <c r="U1103" s="25"/>
    </row>
    <row r="1104" spans="1:21" s="26" customFormat="1" ht="24.95" customHeight="1">
      <c r="A1104" s="130" t="s">
        <v>1031</v>
      </c>
      <c r="B1104" s="99" t="s">
        <v>816</v>
      </c>
      <c r="C1104" s="107">
        <v>1985</v>
      </c>
      <c r="D1104" s="98" t="s">
        <v>21</v>
      </c>
      <c r="E1104" s="98" t="s">
        <v>23</v>
      </c>
      <c r="F1104" s="111">
        <v>9</v>
      </c>
      <c r="G1104" s="111">
        <v>4</v>
      </c>
      <c r="H1104" s="112">
        <v>9875.7000000000007</v>
      </c>
      <c r="I1104" s="112">
        <v>2297.9</v>
      </c>
      <c r="J1104" s="112">
        <v>7577.8</v>
      </c>
      <c r="K1104" s="106">
        <f t="shared" si="137"/>
        <v>3929419.09</v>
      </c>
      <c r="L1104" s="112">
        <v>0</v>
      </c>
      <c r="M1104" s="112">
        <v>0</v>
      </c>
      <c r="N1104" s="112">
        <v>0</v>
      </c>
      <c r="O1104" s="76">
        <v>3929419.09</v>
      </c>
      <c r="P1104" s="114">
        <f t="shared" si="138"/>
        <v>397.88765252083391</v>
      </c>
      <c r="Q1104" s="106">
        <v>9673</v>
      </c>
      <c r="R1104" s="103" t="s">
        <v>41</v>
      </c>
      <c r="S1104" s="25"/>
      <c r="T1104" s="25"/>
      <c r="U1104" s="25"/>
    </row>
    <row r="1105" spans="1:21" s="26" customFormat="1" ht="24.95" customHeight="1">
      <c r="A1105" s="130" t="s">
        <v>1123</v>
      </c>
      <c r="B1105" s="99" t="s">
        <v>817</v>
      </c>
      <c r="C1105" s="92">
        <v>1995</v>
      </c>
      <c r="D1105" s="98" t="s">
        <v>21</v>
      </c>
      <c r="E1105" s="98" t="s">
        <v>851</v>
      </c>
      <c r="F1105" s="111">
        <v>10</v>
      </c>
      <c r="G1105" s="111">
        <v>5</v>
      </c>
      <c r="H1105" s="108">
        <v>13648.9</v>
      </c>
      <c r="I1105" s="108">
        <v>2949.3</v>
      </c>
      <c r="J1105" s="108">
        <v>10699.6</v>
      </c>
      <c r="K1105" s="106">
        <f t="shared" si="137"/>
        <v>4817880.9800000004</v>
      </c>
      <c r="L1105" s="108">
        <v>0</v>
      </c>
      <c r="M1105" s="108">
        <v>0</v>
      </c>
      <c r="N1105" s="108">
        <v>0</v>
      </c>
      <c r="O1105" s="75">
        <v>4817880.9800000004</v>
      </c>
      <c r="P1105" s="114">
        <f t="shared" si="138"/>
        <v>352.98675937255024</v>
      </c>
      <c r="Q1105" s="106">
        <v>9673</v>
      </c>
      <c r="R1105" s="103" t="s">
        <v>41</v>
      </c>
      <c r="S1105" s="25"/>
      <c r="T1105" s="25"/>
      <c r="U1105" s="30"/>
    </row>
    <row r="1106" spans="1:21" s="26" customFormat="1" ht="24.95" customHeight="1">
      <c r="A1106" s="130" t="s">
        <v>1194</v>
      </c>
      <c r="B1106" s="99" t="s">
        <v>818</v>
      </c>
      <c r="C1106" s="92">
        <v>1984</v>
      </c>
      <c r="D1106" s="107" t="s">
        <v>21</v>
      </c>
      <c r="E1106" s="107" t="s">
        <v>20</v>
      </c>
      <c r="F1106" s="111">
        <v>5</v>
      </c>
      <c r="G1106" s="111">
        <v>8</v>
      </c>
      <c r="H1106" s="108">
        <v>6762.2</v>
      </c>
      <c r="I1106" s="108">
        <v>1762</v>
      </c>
      <c r="J1106" s="108">
        <v>5000.2</v>
      </c>
      <c r="K1106" s="106">
        <f t="shared" si="137"/>
        <v>4998407.29</v>
      </c>
      <c r="L1106" s="108">
        <v>0</v>
      </c>
      <c r="M1106" s="108">
        <v>0</v>
      </c>
      <c r="N1106" s="108">
        <v>0</v>
      </c>
      <c r="O1106" s="75">
        <v>4998407.29</v>
      </c>
      <c r="P1106" s="114">
        <f t="shared" si="138"/>
        <v>739.16880453106978</v>
      </c>
      <c r="Q1106" s="106">
        <v>9673</v>
      </c>
      <c r="R1106" s="103" t="s">
        <v>41</v>
      </c>
      <c r="S1106" s="25"/>
      <c r="T1106" s="25"/>
      <c r="U1106" s="25"/>
    </row>
    <row r="1107" spans="1:21" s="26" customFormat="1" ht="24.95" customHeight="1">
      <c r="A1107" s="130" t="s">
        <v>1195</v>
      </c>
      <c r="B1107" s="99" t="s">
        <v>821</v>
      </c>
      <c r="C1107" s="92">
        <v>1954</v>
      </c>
      <c r="D1107" s="107" t="s">
        <v>21</v>
      </c>
      <c r="E1107" s="107" t="s">
        <v>20</v>
      </c>
      <c r="F1107" s="111">
        <v>3</v>
      </c>
      <c r="G1107" s="111">
        <v>3</v>
      </c>
      <c r="H1107" s="114">
        <v>1850</v>
      </c>
      <c r="I1107" s="114">
        <v>70.7</v>
      </c>
      <c r="J1107" s="114">
        <v>1609.3</v>
      </c>
      <c r="K1107" s="106">
        <f t="shared" si="137"/>
        <v>4381271.97</v>
      </c>
      <c r="L1107" s="114">
        <v>0</v>
      </c>
      <c r="M1107" s="114">
        <v>0</v>
      </c>
      <c r="N1107" s="114">
        <v>0</v>
      </c>
      <c r="O1107" s="119">
        <v>4381271.97</v>
      </c>
      <c r="P1107" s="114">
        <f t="shared" si="138"/>
        <v>2368.2551189189189</v>
      </c>
      <c r="Q1107" s="106">
        <v>9673</v>
      </c>
      <c r="R1107" s="103" t="s">
        <v>41</v>
      </c>
      <c r="S1107" s="25"/>
      <c r="T1107" s="25"/>
      <c r="U1107" s="25"/>
    </row>
    <row r="1108" spans="1:21" s="26" customFormat="1" ht="24.95" customHeight="1">
      <c r="A1108" s="130" t="s">
        <v>1196</v>
      </c>
      <c r="B1108" s="99" t="s">
        <v>822</v>
      </c>
      <c r="C1108" s="92">
        <v>1952</v>
      </c>
      <c r="D1108" s="107" t="s">
        <v>21</v>
      </c>
      <c r="E1108" s="107" t="s">
        <v>20</v>
      </c>
      <c r="F1108" s="111">
        <v>3</v>
      </c>
      <c r="G1108" s="111">
        <v>3</v>
      </c>
      <c r="H1108" s="114">
        <v>1805</v>
      </c>
      <c r="I1108" s="114">
        <v>589.6</v>
      </c>
      <c r="J1108" s="114">
        <v>1205.8</v>
      </c>
      <c r="K1108" s="106">
        <f t="shared" si="137"/>
        <v>4530496.58</v>
      </c>
      <c r="L1108" s="114">
        <v>0</v>
      </c>
      <c r="M1108" s="114">
        <v>0</v>
      </c>
      <c r="N1108" s="114">
        <v>0</v>
      </c>
      <c r="O1108" s="119">
        <v>4530496.58</v>
      </c>
      <c r="P1108" s="114">
        <f t="shared" si="138"/>
        <v>2509.9704044321329</v>
      </c>
      <c r="Q1108" s="106">
        <v>9673</v>
      </c>
      <c r="R1108" s="103" t="s">
        <v>41</v>
      </c>
      <c r="S1108" s="30"/>
      <c r="T1108" s="25"/>
      <c r="U1108" s="25"/>
    </row>
    <row r="1109" spans="1:21" s="26" customFormat="1" ht="24.95" customHeight="1">
      <c r="A1109" s="130" t="s">
        <v>1197</v>
      </c>
      <c r="B1109" s="99" t="s">
        <v>823</v>
      </c>
      <c r="C1109" s="92">
        <v>1956</v>
      </c>
      <c r="D1109" s="107" t="s">
        <v>21</v>
      </c>
      <c r="E1109" s="107" t="s">
        <v>20</v>
      </c>
      <c r="F1109" s="111">
        <v>3</v>
      </c>
      <c r="G1109" s="111">
        <v>3</v>
      </c>
      <c r="H1109" s="114">
        <v>1960.1</v>
      </c>
      <c r="I1109" s="114">
        <v>372</v>
      </c>
      <c r="J1109" s="114">
        <v>1002.1</v>
      </c>
      <c r="K1109" s="106">
        <f t="shared" si="137"/>
        <v>4528460.6399999997</v>
      </c>
      <c r="L1109" s="114">
        <v>0</v>
      </c>
      <c r="M1109" s="114">
        <v>0</v>
      </c>
      <c r="N1109" s="114">
        <v>0</v>
      </c>
      <c r="O1109" s="119">
        <v>4528460.6399999997</v>
      </c>
      <c r="P1109" s="114">
        <f t="shared" si="138"/>
        <v>2310.3212285087493</v>
      </c>
      <c r="Q1109" s="106">
        <v>9673</v>
      </c>
      <c r="R1109" s="103" t="s">
        <v>41</v>
      </c>
      <c r="S1109" s="25"/>
      <c r="T1109" s="25"/>
      <c r="U1109" s="25"/>
    </row>
    <row r="1110" spans="1:21" s="26" customFormat="1" ht="24.95" customHeight="1">
      <c r="A1110" s="130" t="s">
        <v>1198</v>
      </c>
      <c r="B1110" s="99" t="s">
        <v>819</v>
      </c>
      <c r="C1110" s="92">
        <v>1955</v>
      </c>
      <c r="D1110" s="107" t="s">
        <v>21</v>
      </c>
      <c r="E1110" s="107" t="s">
        <v>20</v>
      </c>
      <c r="F1110" s="111">
        <v>3</v>
      </c>
      <c r="G1110" s="111">
        <v>3</v>
      </c>
      <c r="H1110" s="108">
        <v>1904.3</v>
      </c>
      <c r="I1110" s="108">
        <v>111.8</v>
      </c>
      <c r="J1110" s="108">
        <v>1099.7</v>
      </c>
      <c r="K1110" s="106">
        <f>SUM(L1110:O1110)</f>
        <v>4568951.93</v>
      </c>
      <c r="L1110" s="108">
        <v>0</v>
      </c>
      <c r="M1110" s="108">
        <v>0</v>
      </c>
      <c r="N1110" s="108">
        <v>0</v>
      </c>
      <c r="O1110" s="75">
        <v>4568951.93</v>
      </c>
      <c r="P1110" s="114">
        <f>K1110/H1110</f>
        <v>2399.2815890353409</v>
      </c>
      <c r="Q1110" s="106">
        <v>9673</v>
      </c>
      <c r="R1110" s="103" t="s">
        <v>41</v>
      </c>
      <c r="S1110" s="25"/>
      <c r="T1110" s="25"/>
      <c r="U1110" s="25"/>
    </row>
    <row r="1111" spans="1:21" s="26" customFormat="1" ht="24.95" customHeight="1">
      <c r="A1111" s="194" t="s">
        <v>1124</v>
      </c>
      <c r="B1111" s="190" t="s">
        <v>820</v>
      </c>
      <c r="C1111" s="158">
        <v>1959</v>
      </c>
      <c r="D1111" s="174" t="s">
        <v>21</v>
      </c>
      <c r="E1111" s="174" t="s">
        <v>20</v>
      </c>
      <c r="F1111" s="175">
        <v>2</v>
      </c>
      <c r="G1111" s="175">
        <v>1</v>
      </c>
      <c r="H1111" s="197">
        <v>281</v>
      </c>
      <c r="I1111" s="197">
        <v>140</v>
      </c>
      <c r="J1111" s="197">
        <v>141</v>
      </c>
      <c r="K1111" s="106">
        <f>SUM(L1111:O1111)</f>
        <v>105201.37</v>
      </c>
      <c r="L1111" s="108">
        <v>0</v>
      </c>
      <c r="M1111" s="108">
        <v>0</v>
      </c>
      <c r="N1111" s="108">
        <v>0</v>
      </c>
      <c r="O1111" s="75">
        <v>105201.37</v>
      </c>
      <c r="P1111" s="114">
        <f>K1111/H1111</f>
        <v>374.38209964412812</v>
      </c>
      <c r="Q1111" s="106">
        <v>9673</v>
      </c>
      <c r="R1111" s="103" t="s">
        <v>41</v>
      </c>
      <c r="S1111" s="25"/>
      <c r="T1111" s="25"/>
      <c r="U1111" s="25"/>
    </row>
    <row r="1112" spans="1:21" ht="24.95" customHeight="1">
      <c r="A1112" s="194"/>
      <c r="B1112" s="190"/>
      <c r="C1112" s="158"/>
      <c r="D1112" s="174"/>
      <c r="E1112" s="174"/>
      <c r="F1112" s="175"/>
      <c r="G1112" s="175"/>
      <c r="H1112" s="197"/>
      <c r="I1112" s="197"/>
      <c r="J1112" s="197"/>
      <c r="K1112" s="106">
        <f>SUM(L1112:O1112)</f>
        <v>3858650</v>
      </c>
      <c r="L1112" s="108">
        <v>0</v>
      </c>
      <c r="M1112" s="108">
        <v>0</v>
      </c>
      <c r="N1112" s="108">
        <v>0</v>
      </c>
      <c r="O1112" s="75">
        <v>3858650</v>
      </c>
      <c r="P1112" s="114">
        <f>K1112/H1111</f>
        <v>13731.850533807828</v>
      </c>
      <c r="Q1112" s="106">
        <v>9673</v>
      </c>
      <c r="R1112" s="103" t="s">
        <v>42</v>
      </c>
    </row>
    <row r="1113" spans="1:21" ht="24.95" customHeight="1">
      <c r="A1113" s="147" t="s">
        <v>1125</v>
      </c>
      <c r="B1113" s="145" t="s">
        <v>1091</v>
      </c>
      <c r="C1113" s="149">
        <v>1953</v>
      </c>
      <c r="D1113" s="149" t="s">
        <v>21</v>
      </c>
      <c r="E1113" s="149" t="s">
        <v>20</v>
      </c>
      <c r="F1113" s="151">
        <v>2</v>
      </c>
      <c r="G1113" s="151">
        <v>2</v>
      </c>
      <c r="H1113" s="153">
        <v>900.1</v>
      </c>
      <c r="I1113" s="153">
        <v>831</v>
      </c>
      <c r="J1113" s="153">
        <v>630.29999999999995</v>
      </c>
      <c r="K1113" s="104">
        <f>SUM(L1113:O1113)</f>
        <v>3104305.26</v>
      </c>
      <c r="L1113" s="104">
        <v>0</v>
      </c>
      <c r="M1113" s="104">
        <v>0</v>
      </c>
      <c r="N1113" s="104">
        <v>0</v>
      </c>
      <c r="O1113" s="104">
        <v>3104305.26</v>
      </c>
      <c r="P1113" s="104">
        <f t="shared" si="138"/>
        <v>3448.8448616820351</v>
      </c>
      <c r="Q1113" s="104">
        <v>9673</v>
      </c>
      <c r="R1113" s="98" t="s">
        <v>41</v>
      </c>
    </row>
    <row r="1114" spans="1:21" ht="24.95" customHeight="1">
      <c r="A1114" s="148"/>
      <c r="B1114" s="146"/>
      <c r="C1114" s="150"/>
      <c r="D1114" s="150"/>
      <c r="E1114" s="150"/>
      <c r="F1114" s="152"/>
      <c r="G1114" s="152"/>
      <c r="H1114" s="154"/>
      <c r="I1114" s="154"/>
      <c r="J1114" s="154"/>
      <c r="K1114" s="104">
        <f>SUM(L1114:O1114)</f>
        <v>4308150</v>
      </c>
      <c r="L1114" s="104">
        <v>0</v>
      </c>
      <c r="M1114" s="104">
        <v>0</v>
      </c>
      <c r="N1114" s="104">
        <v>0</v>
      </c>
      <c r="O1114" s="104">
        <v>4308150</v>
      </c>
      <c r="P1114" s="104">
        <f>K1114/H1113</f>
        <v>4786.3015220531051</v>
      </c>
      <c r="Q1114" s="106">
        <v>9673</v>
      </c>
      <c r="R1114" s="103" t="s">
        <v>42</v>
      </c>
    </row>
    <row r="1115" spans="1:21" s="26" customFormat="1" ht="26.1" customHeight="1">
      <c r="A1115" s="128" t="s">
        <v>1126</v>
      </c>
      <c r="B1115" s="99" t="s">
        <v>824</v>
      </c>
      <c r="C1115" s="92">
        <v>1960</v>
      </c>
      <c r="D1115" s="107" t="s">
        <v>21</v>
      </c>
      <c r="E1115" s="107" t="s">
        <v>20</v>
      </c>
      <c r="F1115" s="111">
        <v>2</v>
      </c>
      <c r="G1115" s="111">
        <v>2</v>
      </c>
      <c r="H1115" s="114">
        <v>786.4</v>
      </c>
      <c r="I1115" s="114">
        <v>110.4</v>
      </c>
      <c r="J1115" s="114">
        <v>557</v>
      </c>
      <c r="K1115" s="106">
        <f t="shared" si="137"/>
        <v>7226080</v>
      </c>
      <c r="L1115" s="114">
        <v>0</v>
      </c>
      <c r="M1115" s="114">
        <v>0</v>
      </c>
      <c r="N1115" s="114">
        <v>0</v>
      </c>
      <c r="O1115" s="119">
        <v>7226080</v>
      </c>
      <c r="P1115" s="114">
        <f t="shared" si="138"/>
        <v>9188.8097660223812</v>
      </c>
      <c r="Q1115" s="106">
        <v>9673</v>
      </c>
      <c r="R1115" s="103" t="s">
        <v>42</v>
      </c>
      <c r="S1115" s="25"/>
      <c r="T1115" s="25"/>
      <c r="U1115" s="25"/>
    </row>
    <row r="1116" spans="1:21" s="26" customFormat="1" ht="26.1" customHeight="1">
      <c r="A1116" s="128" t="s">
        <v>1127</v>
      </c>
      <c r="B1116" s="99" t="s">
        <v>825</v>
      </c>
      <c r="C1116" s="92">
        <v>1960</v>
      </c>
      <c r="D1116" s="107" t="s">
        <v>21</v>
      </c>
      <c r="E1116" s="107" t="s">
        <v>20</v>
      </c>
      <c r="F1116" s="111">
        <v>2</v>
      </c>
      <c r="G1116" s="111">
        <v>2</v>
      </c>
      <c r="H1116" s="114">
        <v>786.4</v>
      </c>
      <c r="I1116" s="114">
        <v>30.7</v>
      </c>
      <c r="J1116" s="114">
        <v>667.4</v>
      </c>
      <c r="K1116" s="106">
        <f t="shared" si="137"/>
        <v>7307080</v>
      </c>
      <c r="L1116" s="114">
        <v>0</v>
      </c>
      <c r="M1116" s="114">
        <v>0</v>
      </c>
      <c r="N1116" s="114">
        <v>0</v>
      </c>
      <c r="O1116" s="119">
        <v>7307080</v>
      </c>
      <c r="P1116" s="114">
        <f t="shared" si="138"/>
        <v>9291.8107833163795</v>
      </c>
      <c r="Q1116" s="106">
        <v>9673</v>
      </c>
      <c r="R1116" s="103" t="s">
        <v>42</v>
      </c>
      <c r="S1116" s="25"/>
      <c r="T1116" s="25"/>
      <c r="U1116" s="25"/>
    </row>
    <row r="1117" spans="1:21" s="26" customFormat="1" ht="26.1" customHeight="1">
      <c r="A1117" s="128" t="s">
        <v>1128</v>
      </c>
      <c r="B1117" s="99" t="s">
        <v>826</v>
      </c>
      <c r="C1117" s="107">
        <v>1959</v>
      </c>
      <c r="D1117" s="107" t="s">
        <v>21</v>
      </c>
      <c r="E1117" s="107" t="s">
        <v>20</v>
      </c>
      <c r="F1117" s="107">
        <v>2</v>
      </c>
      <c r="G1117" s="107">
        <v>2</v>
      </c>
      <c r="H1117" s="108">
        <v>782</v>
      </c>
      <c r="I1117" s="108">
        <v>49.4</v>
      </c>
      <c r="J1117" s="108">
        <v>628.20000000000005</v>
      </c>
      <c r="K1117" s="106">
        <f t="shared" si="137"/>
        <v>7217500</v>
      </c>
      <c r="L1117" s="108">
        <v>0</v>
      </c>
      <c r="M1117" s="108">
        <v>0</v>
      </c>
      <c r="N1117" s="108">
        <v>0</v>
      </c>
      <c r="O1117" s="35">
        <v>7217500</v>
      </c>
      <c r="P1117" s="114">
        <f t="shared" si="138"/>
        <v>9229.5396419437348</v>
      </c>
      <c r="Q1117" s="106">
        <v>9673</v>
      </c>
      <c r="R1117" s="103" t="s">
        <v>42</v>
      </c>
      <c r="S1117" s="25"/>
      <c r="T1117" s="25"/>
      <c r="U1117" s="25"/>
    </row>
    <row r="1118" spans="1:21" s="26" customFormat="1" ht="26.1" customHeight="1">
      <c r="A1118" s="128" t="s">
        <v>1129</v>
      </c>
      <c r="B1118" s="99" t="s">
        <v>827</v>
      </c>
      <c r="C1118" s="92">
        <v>1960</v>
      </c>
      <c r="D1118" s="107" t="s">
        <v>21</v>
      </c>
      <c r="E1118" s="107" t="s">
        <v>20</v>
      </c>
      <c r="F1118" s="100">
        <v>2</v>
      </c>
      <c r="G1118" s="100">
        <v>2</v>
      </c>
      <c r="H1118" s="94">
        <v>788</v>
      </c>
      <c r="I1118" s="94">
        <v>49.8</v>
      </c>
      <c r="J1118" s="94">
        <v>579.70000000000005</v>
      </c>
      <c r="K1118" s="106">
        <f t="shared" si="137"/>
        <v>7285600</v>
      </c>
      <c r="L1118" s="94">
        <v>0</v>
      </c>
      <c r="M1118" s="94">
        <v>0</v>
      </c>
      <c r="N1118" s="94">
        <v>0</v>
      </c>
      <c r="O1118" s="119">
        <v>7285600</v>
      </c>
      <c r="P1118" s="114">
        <f t="shared" si="138"/>
        <v>9245.6852791878173</v>
      </c>
      <c r="Q1118" s="106">
        <v>9673</v>
      </c>
      <c r="R1118" s="103" t="s">
        <v>42</v>
      </c>
      <c r="S1118" s="25"/>
      <c r="T1118" s="25"/>
      <c r="U1118" s="25"/>
    </row>
    <row r="1119" spans="1:21" s="26" customFormat="1" ht="26.1" customHeight="1">
      <c r="A1119" s="128" t="s">
        <v>1130</v>
      </c>
      <c r="B1119" s="99" t="s">
        <v>828</v>
      </c>
      <c r="C1119" s="92">
        <v>1960</v>
      </c>
      <c r="D1119" s="107" t="s">
        <v>21</v>
      </c>
      <c r="E1119" s="107" t="s">
        <v>20</v>
      </c>
      <c r="F1119" s="100">
        <v>2</v>
      </c>
      <c r="G1119" s="100">
        <v>2</v>
      </c>
      <c r="H1119" s="94">
        <v>790</v>
      </c>
      <c r="I1119" s="94">
        <v>42.9</v>
      </c>
      <c r="J1119" s="94">
        <v>676.4</v>
      </c>
      <c r="K1119" s="106">
        <f t="shared" si="137"/>
        <v>7303000</v>
      </c>
      <c r="L1119" s="94">
        <v>0</v>
      </c>
      <c r="M1119" s="94">
        <v>0</v>
      </c>
      <c r="N1119" s="94">
        <v>0</v>
      </c>
      <c r="O1119" s="119">
        <v>7303000</v>
      </c>
      <c r="P1119" s="114">
        <f t="shared" si="138"/>
        <v>9244.3037974683539</v>
      </c>
      <c r="Q1119" s="106">
        <v>9673</v>
      </c>
      <c r="R1119" s="103" t="s">
        <v>42</v>
      </c>
      <c r="S1119" s="30"/>
      <c r="T1119" s="25"/>
      <c r="U1119" s="25"/>
    </row>
    <row r="1120" spans="1:21" s="26" customFormat="1" ht="26.1" customHeight="1">
      <c r="A1120" s="147" t="s">
        <v>1131</v>
      </c>
      <c r="B1120" s="145" t="s">
        <v>829</v>
      </c>
      <c r="C1120" s="149">
        <v>1980</v>
      </c>
      <c r="D1120" s="143" t="s">
        <v>21</v>
      </c>
      <c r="E1120" s="143" t="s">
        <v>20</v>
      </c>
      <c r="F1120" s="151">
        <v>3</v>
      </c>
      <c r="G1120" s="151">
        <v>4</v>
      </c>
      <c r="H1120" s="214">
        <v>2909.9</v>
      </c>
      <c r="I1120" s="214">
        <v>430.5</v>
      </c>
      <c r="J1120" s="214">
        <v>2479.4</v>
      </c>
      <c r="K1120" s="106">
        <f t="shared" si="137"/>
        <v>300000</v>
      </c>
      <c r="L1120" s="94">
        <v>0</v>
      </c>
      <c r="M1120" s="94">
        <v>0</v>
      </c>
      <c r="N1120" s="94">
        <v>0</v>
      </c>
      <c r="O1120" s="119">
        <v>300000</v>
      </c>
      <c r="P1120" s="114">
        <f>K1120/H1120</f>
        <v>103.09632633423828</v>
      </c>
      <c r="Q1120" s="106">
        <v>9673</v>
      </c>
      <c r="R1120" s="103" t="s">
        <v>42</v>
      </c>
      <c r="S1120" s="25"/>
      <c r="T1120" s="25"/>
      <c r="U1120" s="25"/>
    </row>
    <row r="1121" spans="1:21" s="26" customFormat="1" ht="26.1" customHeight="1">
      <c r="A1121" s="148"/>
      <c r="B1121" s="146"/>
      <c r="C1121" s="150"/>
      <c r="D1121" s="144"/>
      <c r="E1121" s="144"/>
      <c r="F1121" s="152"/>
      <c r="G1121" s="152"/>
      <c r="H1121" s="215"/>
      <c r="I1121" s="215"/>
      <c r="J1121" s="215"/>
      <c r="K1121" s="106">
        <f>SUM(L1121:O1121)</f>
        <v>19934700</v>
      </c>
      <c r="L1121" s="94">
        <v>0</v>
      </c>
      <c r="M1121" s="94">
        <v>0</v>
      </c>
      <c r="N1121" s="94">
        <v>0</v>
      </c>
      <c r="O1121" s="119">
        <v>19934700</v>
      </c>
      <c r="P1121" s="114">
        <f>K1121/H1120</f>
        <v>6850.6477885838003</v>
      </c>
      <c r="Q1121" s="106">
        <v>9673</v>
      </c>
      <c r="R1121" s="103" t="s">
        <v>43</v>
      </c>
      <c r="S1121" s="25"/>
      <c r="T1121" s="25"/>
      <c r="U1121" s="25"/>
    </row>
    <row r="1122" spans="1:21" s="26" customFormat="1" ht="26.1" customHeight="1">
      <c r="A1122" s="194" t="s">
        <v>1132</v>
      </c>
      <c r="B1122" s="190" t="s">
        <v>830</v>
      </c>
      <c r="C1122" s="158">
        <v>1954</v>
      </c>
      <c r="D1122" s="174" t="s">
        <v>21</v>
      </c>
      <c r="E1122" s="174" t="s">
        <v>20</v>
      </c>
      <c r="F1122" s="189">
        <v>4</v>
      </c>
      <c r="G1122" s="189">
        <v>4</v>
      </c>
      <c r="H1122" s="159">
        <v>3683.5</v>
      </c>
      <c r="I1122" s="159">
        <v>0</v>
      </c>
      <c r="J1122" s="159">
        <v>1143</v>
      </c>
      <c r="K1122" s="106">
        <f t="shared" si="137"/>
        <v>435666.08</v>
      </c>
      <c r="L1122" s="94">
        <v>0</v>
      </c>
      <c r="M1122" s="94">
        <v>0</v>
      </c>
      <c r="N1122" s="94">
        <v>0</v>
      </c>
      <c r="O1122" s="119">
        <v>435666.08</v>
      </c>
      <c r="P1122" s="114">
        <f t="shared" si="138"/>
        <v>118.27503189900909</v>
      </c>
      <c r="Q1122" s="106">
        <v>9673</v>
      </c>
      <c r="R1122" s="103" t="s">
        <v>41</v>
      </c>
      <c r="S1122" s="30"/>
      <c r="T1122" s="30"/>
      <c r="U1122" s="25"/>
    </row>
    <row r="1123" spans="1:21" s="26" customFormat="1" ht="26.1" customHeight="1">
      <c r="A1123" s="194"/>
      <c r="B1123" s="190"/>
      <c r="C1123" s="158"/>
      <c r="D1123" s="174"/>
      <c r="E1123" s="174"/>
      <c r="F1123" s="189"/>
      <c r="G1123" s="189"/>
      <c r="H1123" s="159"/>
      <c r="I1123" s="159"/>
      <c r="J1123" s="159"/>
      <c r="K1123" s="106">
        <f>SUM(L1123:O1123)</f>
        <v>26676525</v>
      </c>
      <c r="L1123" s="94">
        <v>0</v>
      </c>
      <c r="M1123" s="94">
        <v>0</v>
      </c>
      <c r="N1123" s="94">
        <v>0</v>
      </c>
      <c r="O1123" s="119">
        <v>26676525</v>
      </c>
      <c r="P1123" s="114">
        <f>K1123/H1122</f>
        <v>7242.1677752137912</v>
      </c>
      <c r="Q1123" s="106">
        <v>9673</v>
      </c>
      <c r="R1123" s="103" t="s">
        <v>42</v>
      </c>
      <c r="S1123" s="30"/>
      <c r="T1123" s="30"/>
      <c r="U1123" s="25"/>
    </row>
    <row r="1124" spans="1:21" s="26" customFormat="1" ht="31.5">
      <c r="A1124" s="130" t="s">
        <v>1133</v>
      </c>
      <c r="B1124" s="99" t="s">
        <v>831</v>
      </c>
      <c r="C1124" s="92">
        <v>1959</v>
      </c>
      <c r="D1124" s="107" t="s">
        <v>21</v>
      </c>
      <c r="E1124" s="92" t="s">
        <v>92</v>
      </c>
      <c r="F1124" s="100">
        <v>2</v>
      </c>
      <c r="G1124" s="100">
        <v>2</v>
      </c>
      <c r="H1124" s="104">
        <v>458.6</v>
      </c>
      <c r="I1124" s="104">
        <v>45.3</v>
      </c>
      <c r="J1124" s="104">
        <v>413.3</v>
      </c>
      <c r="K1124" s="106">
        <f t="shared" si="137"/>
        <v>4674570</v>
      </c>
      <c r="L1124" s="104">
        <v>0</v>
      </c>
      <c r="M1124" s="104">
        <v>0</v>
      </c>
      <c r="N1124" s="104">
        <v>0</v>
      </c>
      <c r="O1124" s="119">
        <v>4674570</v>
      </c>
      <c r="P1124" s="114">
        <f t="shared" si="138"/>
        <v>10193.131269079808</v>
      </c>
      <c r="Q1124" s="106">
        <v>9673</v>
      </c>
      <c r="R1124" s="103" t="s">
        <v>42</v>
      </c>
      <c r="S1124" s="25"/>
      <c r="T1124" s="25"/>
      <c r="U1124" s="25"/>
    </row>
    <row r="1125" spans="1:21" s="26" customFormat="1" ht="26.1" customHeight="1">
      <c r="A1125" s="130" t="s">
        <v>1134</v>
      </c>
      <c r="B1125" s="99" t="s">
        <v>832</v>
      </c>
      <c r="C1125" s="92">
        <v>1959</v>
      </c>
      <c r="D1125" s="107" t="s">
        <v>21</v>
      </c>
      <c r="E1125" s="107" t="s">
        <v>20</v>
      </c>
      <c r="F1125" s="100">
        <v>2</v>
      </c>
      <c r="G1125" s="100">
        <v>2</v>
      </c>
      <c r="H1125" s="104">
        <v>1032.4000000000001</v>
      </c>
      <c r="I1125" s="104">
        <v>237.8</v>
      </c>
      <c r="J1125" s="104">
        <v>794.6</v>
      </c>
      <c r="K1125" s="106">
        <f t="shared" si="137"/>
        <v>8635180</v>
      </c>
      <c r="L1125" s="104">
        <v>0</v>
      </c>
      <c r="M1125" s="104">
        <v>0</v>
      </c>
      <c r="N1125" s="104">
        <v>0</v>
      </c>
      <c r="O1125" s="119">
        <v>8635180</v>
      </c>
      <c r="P1125" s="114">
        <f t="shared" si="138"/>
        <v>8364.1805501743511</v>
      </c>
      <c r="Q1125" s="106">
        <v>9673</v>
      </c>
      <c r="R1125" s="103" t="s">
        <v>42</v>
      </c>
      <c r="S1125" s="25"/>
      <c r="T1125" s="25"/>
      <c r="U1125" s="25"/>
    </row>
    <row r="1126" spans="1:21" s="26" customFormat="1" ht="26.1" customHeight="1">
      <c r="A1126" s="130" t="s">
        <v>1187</v>
      </c>
      <c r="B1126" s="99" t="s">
        <v>840</v>
      </c>
      <c r="C1126" s="107">
        <v>1960</v>
      </c>
      <c r="D1126" s="107" t="s">
        <v>21</v>
      </c>
      <c r="E1126" s="107" t="s">
        <v>20</v>
      </c>
      <c r="F1126" s="107">
        <v>3</v>
      </c>
      <c r="G1126" s="107">
        <v>2</v>
      </c>
      <c r="H1126" s="108">
        <v>2195.4</v>
      </c>
      <c r="I1126" s="108">
        <v>570</v>
      </c>
      <c r="J1126" s="108">
        <v>1625.4</v>
      </c>
      <c r="K1126" s="106">
        <f>SUM(L1126:O1126)</f>
        <v>14264480</v>
      </c>
      <c r="L1126" s="108">
        <v>0</v>
      </c>
      <c r="M1126" s="108">
        <v>0</v>
      </c>
      <c r="N1126" s="108">
        <v>0</v>
      </c>
      <c r="O1126" s="35">
        <v>14264480</v>
      </c>
      <c r="P1126" s="114">
        <f>K1126/H1126</f>
        <v>6497.4401020315199</v>
      </c>
      <c r="Q1126" s="106">
        <v>9673</v>
      </c>
      <c r="R1126" s="103" t="s">
        <v>43</v>
      </c>
      <c r="S1126" s="25"/>
      <c r="T1126" s="25"/>
      <c r="U1126" s="25"/>
    </row>
    <row r="1127" spans="1:21" s="26" customFormat="1" ht="26.1" customHeight="1">
      <c r="A1127" s="130" t="s">
        <v>1135</v>
      </c>
      <c r="B1127" s="99" t="s">
        <v>841</v>
      </c>
      <c r="C1127" s="107">
        <v>1960</v>
      </c>
      <c r="D1127" s="107" t="s">
        <v>21</v>
      </c>
      <c r="E1127" s="107" t="s">
        <v>20</v>
      </c>
      <c r="F1127" s="111">
        <v>3</v>
      </c>
      <c r="G1127" s="111">
        <v>3</v>
      </c>
      <c r="H1127" s="94">
        <v>2135.9</v>
      </c>
      <c r="I1127" s="94">
        <v>344.4</v>
      </c>
      <c r="J1127" s="94">
        <v>1791.5</v>
      </c>
      <c r="K1127" s="106">
        <f>SUM(L1127:O1127)</f>
        <v>14095655</v>
      </c>
      <c r="L1127" s="94">
        <v>0</v>
      </c>
      <c r="M1127" s="94">
        <v>0</v>
      </c>
      <c r="N1127" s="94">
        <v>0</v>
      </c>
      <c r="O1127" s="75">
        <v>14095655</v>
      </c>
      <c r="P1127" s="114">
        <f>K1127/H1127</f>
        <v>6599.3983800739734</v>
      </c>
      <c r="Q1127" s="106">
        <v>9673</v>
      </c>
      <c r="R1127" s="103" t="s">
        <v>43</v>
      </c>
      <c r="S1127" s="25"/>
      <c r="T1127" s="25"/>
      <c r="U1127" s="25"/>
    </row>
    <row r="1128" spans="1:21" s="26" customFormat="1" ht="26.1" customHeight="1">
      <c r="A1128" s="130" t="s">
        <v>1136</v>
      </c>
      <c r="B1128" s="99" t="s">
        <v>842</v>
      </c>
      <c r="C1128" s="92">
        <v>1952</v>
      </c>
      <c r="D1128" s="107" t="s">
        <v>21</v>
      </c>
      <c r="E1128" s="107" t="s">
        <v>20</v>
      </c>
      <c r="F1128" s="100">
        <v>3</v>
      </c>
      <c r="G1128" s="100">
        <v>3</v>
      </c>
      <c r="H1128" s="94">
        <v>2141.8000000000002</v>
      </c>
      <c r="I1128" s="94">
        <v>524.20000000000005</v>
      </c>
      <c r="J1128" s="94">
        <v>1617.6</v>
      </c>
      <c r="K1128" s="106">
        <f>SUM(L1128:O1128)</f>
        <v>13662160</v>
      </c>
      <c r="L1128" s="94">
        <v>0</v>
      </c>
      <c r="M1128" s="94">
        <v>0</v>
      </c>
      <c r="N1128" s="94">
        <v>0</v>
      </c>
      <c r="O1128" s="75">
        <v>13662160</v>
      </c>
      <c r="P1128" s="114">
        <f>K1128/H1128</f>
        <v>6378.821551965636</v>
      </c>
      <c r="Q1128" s="106">
        <v>9673</v>
      </c>
      <c r="R1128" s="103" t="s">
        <v>43</v>
      </c>
      <c r="S1128" s="25"/>
      <c r="T1128" s="25"/>
      <c r="U1128" s="30"/>
    </row>
    <row r="1129" spans="1:21" s="26" customFormat="1" ht="26.1" customHeight="1">
      <c r="A1129" s="130" t="s">
        <v>1137</v>
      </c>
      <c r="B1129" s="99" t="s">
        <v>833</v>
      </c>
      <c r="C1129" s="92">
        <v>1958</v>
      </c>
      <c r="D1129" s="107" t="s">
        <v>21</v>
      </c>
      <c r="E1129" s="107" t="s">
        <v>20</v>
      </c>
      <c r="F1129" s="100">
        <v>3</v>
      </c>
      <c r="G1129" s="100">
        <v>2</v>
      </c>
      <c r="H1129" s="104">
        <v>1895.4</v>
      </c>
      <c r="I1129" s="104">
        <v>499.9</v>
      </c>
      <c r="J1129" s="104">
        <v>1395.5</v>
      </c>
      <c r="K1129" s="106">
        <f t="shared" si="137"/>
        <v>14039030</v>
      </c>
      <c r="L1129" s="104">
        <v>0</v>
      </c>
      <c r="M1129" s="104">
        <v>0</v>
      </c>
      <c r="N1129" s="104">
        <v>0</v>
      </c>
      <c r="O1129" s="119">
        <v>14039030</v>
      </c>
      <c r="P1129" s="114">
        <f t="shared" si="138"/>
        <v>7406.8956420808272</v>
      </c>
      <c r="Q1129" s="106">
        <v>9673</v>
      </c>
      <c r="R1129" s="103" t="s">
        <v>42</v>
      </c>
      <c r="S1129" s="25"/>
      <c r="T1129" s="25"/>
      <c r="U1129" s="25"/>
    </row>
    <row r="1130" spans="1:21" s="26" customFormat="1" ht="26.1" customHeight="1">
      <c r="A1130" s="130" t="s">
        <v>1138</v>
      </c>
      <c r="B1130" s="99" t="s">
        <v>834</v>
      </c>
      <c r="C1130" s="92">
        <v>1955</v>
      </c>
      <c r="D1130" s="107" t="s">
        <v>21</v>
      </c>
      <c r="E1130" s="107" t="s">
        <v>20</v>
      </c>
      <c r="F1130" s="100">
        <v>2</v>
      </c>
      <c r="G1130" s="100">
        <v>3</v>
      </c>
      <c r="H1130" s="104">
        <v>495.4</v>
      </c>
      <c r="I1130" s="104">
        <v>90.5</v>
      </c>
      <c r="J1130" s="104">
        <v>338.1</v>
      </c>
      <c r="K1130" s="106">
        <f t="shared" si="137"/>
        <v>4919930</v>
      </c>
      <c r="L1130" s="104">
        <v>0</v>
      </c>
      <c r="M1130" s="104">
        <v>0</v>
      </c>
      <c r="N1130" s="104">
        <v>0</v>
      </c>
      <c r="O1130" s="119">
        <v>4919930</v>
      </c>
      <c r="P1130" s="114">
        <f t="shared" si="138"/>
        <v>9931.2272910779175</v>
      </c>
      <c r="Q1130" s="106">
        <v>9673</v>
      </c>
      <c r="R1130" s="103" t="s">
        <v>42</v>
      </c>
      <c r="S1130" s="25"/>
      <c r="T1130" s="25"/>
      <c r="U1130" s="25"/>
    </row>
    <row r="1131" spans="1:21" s="26" customFormat="1" ht="26.1" customHeight="1">
      <c r="A1131" s="130" t="s">
        <v>1139</v>
      </c>
      <c r="B1131" s="99" t="s">
        <v>835</v>
      </c>
      <c r="C1131" s="92">
        <v>1959</v>
      </c>
      <c r="D1131" s="107" t="s">
        <v>21</v>
      </c>
      <c r="E1131" s="107" t="s">
        <v>20</v>
      </c>
      <c r="F1131" s="100">
        <v>3</v>
      </c>
      <c r="G1131" s="100">
        <v>3</v>
      </c>
      <c r="H1131" s="104">
        <v>1866.7</v>
      </c>
      <c r="I1131" s="104">
        <v>449.2</v>
      </c>
      <c r="J1131" s="104">
        <v>1417.5</v>
      </c>
      <c r="K1131" s="106">
        <f t="shared" si="137"/>
        <v>13983065</v>
      </c>
      <c r="L1131" s="104">
        <v>0</v>
      </c>
      <c r="M1131" s="104">
        <v>0</v>
      </c>
      <c r="N1131" s="104">
        <v>0</v>
      </c>
      <c r="O1131" s="119">
        <v>13983065</v>
      </c>
      <c r="P1131" s="114">
        <f t="shared" si="138"/>
        <v>7490.7939143943859</v>
      </c>
      <c r="Q1131" s="106">
        <v>9673</v>
      </c>
      <c r="R1131" s="103" t="s">
        <v>42</v>
      </c>
      <c r="S1131" s="25"/>
      <c r="T1131" s="25"/>
      <c r="U1131" s="25"/>
    </row>
    <row r="1132" spans="1:21" s="26" customFormat="1" ht="26.1" customHeight="1">
      <c r="A1132" s="130" t="s">
        <v>1140</v>
      </c>
      <c r="B1132" s="99" t="s">
        <v>836</v>
      </c>
      <c r="C1132" s="92">
        <v>1955</v>
      </c>
      <c r="D1132" s="107" t="s">
        <v>21</v>
      </c>
      <c r="E1132" s="107" t="s">
        <v>20</v>
      </c>
      <c r="F1132" s="100">
        <v>2</v>
      </c>
      <c r="G1132" s="100">
        <v>2</v>
      </c>
      <c r="H1132" s="104">
        <v>673.3</v>
      </c>
      <c r="I1132" s="104">
        <v>247.4</v>
      </c>
      <c r="J1132" s="104">
        <v>425.9</v>
      </c>
      <c r="K1132" s="106">
        <f t="shared" si="137"/>
        <v>5099555</v>
      </c>
      <c r="L1132" s="104">
        <v>0</v>
      </c>
      <c r="M1132" s="104">
        <v>0</v>
      </c>
      <c r="N1132" s="104">
        <v>0</v>
      </c>
      <c r="O1132" s="119">
        <v>5099555</v>
      </c>
      <c r="P1132" s="114">
        <f t="shared" si="138"/>
        <v>7573.9714837368192</v>
      </c>
      <c r="Q1132" s="106">
        <v>9673</v>
      </c>
      <c r="R1132" s="103" t="s">
        <v>43</v>
      </c>
      <c r="S1132" s="25"/>
      <c r="T1132" s="25"/>
      <c r="U1132" s="25"/>
    </row>
    <row r="1133" spans="1:21" s="26" customFormat="1" ht="26.1" customHeight="1">
      <c r="A1133" s="130" t="s">
        <v>1141</v>
      </c>
      <c r="B1133" s="99" t="s">
        <v>837</v>
      </c>
      <c r="C1133" s="92">
        <v>1958</v>
      </c>
      <c r="D1133" s="107" t="s">
        <v>21</v>
      </c>
      <c r="E1133" s="107" t="s">
        <v>20</v>
      </c>
      <c r="F1133" s="100">
        <v>3</v>
      </c>
      <c r="G1133" s="100">
        <v>2</v>
      </c>
      <c r="H1133" s="104">
        <v>1867.9</v>
      </c>
      <c r="I1133" s="104">
        <v>467.5</v>
      </c>
      <c r="J1133" s="104">
        <v>1400.4</v>
      </c>
      <c r="K1133" s="106">
        <f t="shared" si="137"/>
        <v>11272255</v>
      </c>
      <c r="L1133" s="104">
        <v>0</v>
      </c>
      <c r="M1133" s="104">
        <v>0</v>
      </c>
      <c r="N1133" s="104">
        <v>0</v>
      </c>
      <c r="O1133" s="119">
        <v>11272255</v>
      </c>
      <c r="P1133" s="114">
        <f t="shared" si="138"/>
        <v>6034.7208094651742</v>
      </c>
      <c r="Q1133" s="106">
        <v>9673</v>
      </c>
      <c r="R1133" s="103" t="s">
        <v>43</v>
      </c>
      <c r="S1133" s="25"/>
      <c r="T1133" s="25"/>
      <c r="U1133" s="25"/>
    </row>
    <row r="1134" spans="1:21" s="26" customFormat="1" ht="26.1" customHeight="1">
      <c r="A1134" s="130" t="s">
        <v>1142</v>
      </c>
      <c r="B1134" s="99" t="s">
        <v>838</v>
      </c>
      <c r="C1134" s="92">
        <v>1956</v>
      </c>
      <c r="D1134" s="107" t="s">
        <v>21</v>
      </c>
      <c r="E1134" s="107" t="s">
        <v>20</v>
      </c>
      <c r="F1134" s="100">
        <v>2</v>
      </c>
      <c r="G1134" s="100">
        <v>2</v>
      </c>
      <c r="H1134" s="104">
        <v>920.8</v>
      </c>
      <c r="I1134" s="104">
        <v>146.80000000000001</v>
      </c>
      <c r="J1134" s="104">
        <v>774</v>
      </c>
      <c r="K1134" s="106">
        <f t="shared" si="137"/>
        <v>8429460</v>
      </c>
      <c r="L1134" s="104">
        <v>0</v>
      </c>
      <c r="M1134" s="104">
        <v>0</v>
      </c>
      <c r="N1134" s="104">
        <v>0</v>
      </c>
      <c r="O1134" s="119">
        <v>8429460</v>
      </c>
      <c r="P1134" s="114">
        <f t="shared" si="138"/>
        <v>9154.4960903562132</v>
      </c>
      <c r="Q1134" s="106">
        <v>9673</v>
      </c>
      <c r="R1134" s="103" t="s">
        <v>43</v>
      </c>
      <c r="S1134" s="25"/>
      <c r="T1134" s="25"/>
      <c r="U1134" s="30"/>
    </row>
    <row r="1135" spans="1:21" s="26" customFormat="1" ht="26.1" customHeight="1">
      <c r="A1135" s="130" t="s">
        <v>1143</v>
      </c>
      <c r="B1135" s="99" t="s">
        <v>839</v>
      </c>
      <c r="C1135" s="92">
        <v>1956</v>
      </c>
      <c r="D1135" s="107" t="s">
        <v>21</v>
      </c>
      <c r="E1135" s="107" t="s">
        <v>20</v>
      </c>
      <c r="F1135" s="100">
        <v>2</v>
      </c>
      <c r="G1135" s="100">
        <v>2</v>
      </c>
      <c r="H1135" s="104">
        <v>952.4</v>
      </c>
      <c r="I1135" s="104">
        <v>151.30000000000001</v>
      </c>
      <c r="J1135" s="104">
        <v>766.9</v>
      </c>
      <c r="K1135" s="106">
        <f t="shared" si="137"/>
        <v>5265580</v>
      </c>
      <c r="L1135" s="104">
        <v>0</v>
      </c>
      <c r="M1135" s="104">
        <v>0</v>
      </c>
      <c r="N1135" s="104">
        <v>0</v>
      </c>
      <c r="O1135" s="119">
        <v>5265580</v>
      </c>
      <c r="P1135" s="114">
        <f t="shared" si="138"/>
        <v>5528.7484250314992</v>
      </c>
      <c r="Q1135" s="106">
        <v>9673</v>
      </c>
      <c r="R1135" s="103" t="s">
        <v>43</v>
      </c>
      <c r="S1135" s="25"/>
      <c r="T1135" s="25"/>
      <c r="U1135" s="25"/>
    </row>
    <row r="1136" spans="1:21" ht="26.1" customHeight="1">
      <c r="A1136" s="130" t="s">
        <v>1144</v>
      </c>
      <c r="B1136" s="99" t="s">
        <v>1092</v>
      </c>
      <c r="C1136" s="92">
        <v>1958</v>
      </c>
      <c r="D1136" s="92" t="s">
        <v>21</v>
      </c>
      <c r="E1136" s="92" t="s">
        <v>20</v>
      </c>
      <c r="F1136" s="100">
        <v>2</v>
      </c>
      <c r="G1136" s="100">
        <v>3</v>
      </c>
      <c r="H1136" s="104">
        <v>928.5</v>
      </c>
      <c r="I1136" s="104">
        <v>852.9</v>
      </c>
      <c r="J1136" s="104">
        <v>852.9</v>
      </c>
      <c r="K1136" s="104">
        <f>SUM(L1136:O1136)</f>
        <v>8063449.2300000004</v>
      </c>
      <c r="L1136" s="104">
        <v>0</v>
      </c>
      <c r="M1136" s="104">
        <v>0</v>
      </c>
      <c r="N1136" s="104">
        <v>0</v>
      </c>
      <c r="O1136" s="104">
        <v>8063449.2300000004</v>
      </c>
      <c r="P1136" s="104">
        <f t="shared" si="138"/>
        <v>8684.3825848142169</v>
      </c>
      <c r="Q1136" s="104">
        <v>9673</v>
      </c>
      <c r="R1136" s="98" t="s">
        <v>41</v>
      </c>
    </row>
    <row r="1137" spans="1:21" s="26" customFormat="1" ht="26.1" customHeight="1">
      <c r="A1137" s="130" t="s">
        <v>1145</v>
      </c>
      <c r="B1137" s="99" t="s">
        <v>843</v>
      </c>
      <c r="C1137" s="92">
        <v>1960</v>
      </c>
      <c r="D1137" s="107" t="s">
        <v>21</v>
      </c>
      <c r="E1137" s="107" t="s">
        <v>20</v>
      </c>
      <c r="F1137" s="100">
        <v>2</v>
      </c>
      <c r="G1137" s="100">
        <v>2</v>
      </c>
      <c r="H1137" s="94">
        <v>661.2</v>
      </c>
      <c r="I1137" s="94">
        <v>41.7</v>
      </c>
      <c r="J1137" s="94">
        <v>619.5</v>
      </c>
      <c r="K1137" s="106">
        <f t="shared" si="137"/>
        <v>8331810</v>
      </c>
      <c r="L1137" s="94">
        <v>0</v>
      </c>
      <c r="M1137" s="94">
        <v>0</v>
      </c>
      <c r="N1137" s="94">
        <v>0</v>
      </c>
      <c r="O1137" s="75">
        <v>8331810</v>
      </c>
      <c r="P1137" s="114">
        <f t="shared" si="138"/>
        <v>12601.043557168783</v>
      </c>
      <c r="Q1137" s="106">
        <v>9673</v>
      </c>
      <c r="R1137" s="103" t="s">
        <v>43</v>
      </c>
      <c r="S1137" s="30"/>
      <c r="T1137" s="25"/>
      <c r="U1137" s="25"/>
    </row>
    <row r="1138" spans="1:21" s="26" customFormat="1" ht="26.1" customHeight="1">
      <c r="A1138" s="130" t="s">
        <v>1146</v>
      </c>
      <c r="B1138" s="99" t="s">
        <v>844</v>
      </c>
      <c r="C1138" s="92">
        <v>1960</v>
      </c>
      <c r="D1138" s="107" t="s">
        <v>21</v>
      </c>
      <c r="E1138" s="107" t="s">
        <v>20</v>
      </c>
      <c r="F1138" s="100">
        <v>2</v>
      </c>
      <c r="G1138" s="100">
        <v>2</v>
      </c>
      <c r="H1138" s="94">
        <v>737.2</v>
      </c>
      <c r="I1138" s="94">
        <v>54.8</v>
      </c>
      <c r="J1138" s="94">
        <v>682.4</v>
      </c>
      <c r="K1138" s="106">
        <f t="shared" si="137"/>
        <v>8257650</v>
      </c>
      <c r="L1138" s="94">
        <v>0</v>
      </c>
      <c r="M1138" s="94">
        <v>0</v>
      </c>
      <c r="N1138" s="94">
        <v>0</v>
      </c>
      <c r="O1138" s="75">
        <v>8257650</v>
      </c>
      <c r="P1138" s="114">
        <f t="shared" si="138"/>
        <v>11201.370048833423</v>
      </c>
      <c r="Q1138" s="106">
        <v>9673</v>
      </c>
      <c r="R1138" s="103" t="s">
        <v>43</v>
      </c>
      <c r="S1138" s="25"/>
      <c r="T1138" s="25"/>
      <c r="U1138" s="25"/>
    </row>
    <row r="1139" spans="1:21" s="26" customFormat="1" ht="27" customHeight="1">
      <c r="A1139" s="130" t="s">
        <v>1147</v>
      </c>
      <c r="B1139" s="99" t="s">
        <v>845</v>
      </c>
      <c r="C1139" s="92">
        <v>1960</v>
      </c>
      <c r="D1139" s="107" t="s">
        <v>21</v>
      </c>
      <c r="E1139" s="107" t="s">
        <v>20</v>
      </c>
      <c r="F1139" s="100">
        <v>2</v>
      </c>
      <c r="G1139" s="100">
        <v>3</v>
      </c>
      <c r="H1139" s="94">
        <v>731.7</v>
      </c>
      <c r="I1139" s="94">
        <v>61.2</v>
      </c>
      <c r="J1139" s="94">
        <v>670.5</v>
      </c>
      <c r="K1139" s="106">
        <f t="shared" si="137"/>
        <v>6635965</v>
      </c>
      <c r="L1139" s="94">
        <v>0</v>
      </c>
      <c r="M1139" s="94">
        <v>0</v>
      </c>
      <c r="N1139" s="94">
        <v>0</v>
      </c>
      <c r="O1139" s="75">
        <v>6635965</v>
      </c>
      <c r="P1139" s="114">
        <f t="shared" si="138"/>
        <v>9069.2428590952568</v>
      </c>
      <c r="Q1139" s="106">
        <v>9673</v>
      </c>
      <c r="R1139" s="103" t="s">
        <v>43</v>
      </c>
      <c r="S1139" s="30"/>
      <c r="T1139" s="30"/>
      <c r="U1139" s="25"/>
    </row>
    <row r="1140" spans="1:21" s="26" customFormat="1" ht="27" customHeight="1">
      <c r="A1140" s="130" t="s">
        <v>1148</v>
      </c>
      <c r="B1140" s="99" t="s">
        <v>846</v>
      </c>
      <c r="C1140" s="92">
        <v>1959</v>
      </c>
      <c r="D1140" s="107" t="s">
        <v>21</v>
      </c>
      <c r="E1140" s="107" t="s">
        <v>20</v>
      </c>
      <c r="F1140" s="100">
        <v>2</v>
      </c>
      <c r="G1140" s="100">
        <v>2</v>
      </c>
      <c r="H1140" s="94">
        <v>863.8</v>
      </c>
      <c r="I1140" s="94">
        <v>194.8</v>
      </c>
      <c r="J1140" s="94">
        <v>669</v>
      </c>
      <c r="K1140" s="106">
        <f t="shared" si="137"/>
        <v>6904010</v>
      </c>
      <c r="L1140" s="94">
        <v>0</v>
      </c>
      <c r="M1140" s="94">
        <v>0</v>
      </c>
      <c r="N1140" s="94">
        <v>0</v>
      </c>
      <c r="O1140" s="75">
        <v>6904010</v>
      </c>
      <c r="P1140" s="114">
        <f t="shared" si="138"/>
        <v>7992.6024542718224</v>
      </c>
      <c r="Q1140" s="106">
        <v>9673</v>
      </c>
      <c r="R1140" s="103" t="s">
        <v>43</v>
      </c>
      <c r="S1140" s="25"/>
      <c r="T1140" s="25"/>
      <c r="U1140" s="25"/>
    </row>
    <row r="1141" spans="1:21" ht="27" customHeight="1">
      <c r="A1141" s="130" t="s">
        <v>1149</v>
      </c>
      <c r="B1141" s="79" t="s">
        <v>1074</v>
      </c>
      <c r="C1141" s="80">
        <v>1949</v>
      </c>
      <c r="D1141" s="80">
        <v>2015</v>
      </c>
      <c r="E1141" s="81" t="s">
        <v>20</v>
      </c>
      <c r="F1141" s="82">
        <v>3</v>
      </c>
      <c r="G1141" s="82">
        <v>3</v>
      </c>
      <c r="H1141" s="83">
        <v>1507.9</v>
      </c>
      <c r="I1141" s="83">
        <v>1366.4</v>
      </c>
      <c r="J1141" s="83">
        <v>1054.2</v>
      </c>
      <c r="K1141" s="104">
        <f>SUM(L1141:O1141)</f>
        <v>5390000</v>
      </c>
      <c r="L1141" s="104">
        <v>0</v>
      </c>
      <c r="M1141" s="104">
        <v>0</v>
      </c>
      <c r="N1141" s="104">
        <v>0</v>
      </c>
      <c r="O1141" s="104">
        <v>5390000</v>
      </c>
      <c r="P1141" s="104">
        <f>K1141/H1141</f>
        <v>3574.5075933417334</v>
      </c>
      <c r="Q1141" s="104">
        <v>9673</v>
      </c>
      <c r="R1141" s="98" t="s">
        <v>42</v>
      </c>
    </row>
    <row r="1142" spans="1:21" s="26" customFormat="1" ht="27" customHeight="1">
      <c r="A1142" s="130" t="s">
        <v>1150</v>
      </c>
      <c r="B1142" s="99" t="s">
        <v>847</v>
      </c>
      <c r="C1142" s="92">
        <v>1959</v>
      </c>
      <c r="D1142" s="107" t="s">
        <v>21</v>
      </c>
      <c r="E1142" s="107" t="s">
        <v>20</v>
      </c>
      <c r="F1142" s="100">
        <v>2</v>
      </c>
      <c r="G1142" s="100">
        <v>2</v>
      </c>
      <c r="H1142" s="94">
        <v>423.4</v>
      </c>
      <c r="I1142" s="94">
        <v>52.8</v>
      </c>
      <c r="J1142" s="94">
        <v>370.6</v>
      </c>
      <c r="K1142" s="106">
        <f t="shared" si="137"/>
        <v>3670630</v>
      </c>
      <c r="L1142" s="94">
        <v>0</v>
      </c>
      <c r="M1142" s="94">
        <v>0</v>
      </c>
      <c r="N1142" s="94">
        <v>0</v>
      </c>
      <c r="O1142" s="75">
        <v>3670630</v>
      </c>
      <c r="P1142" s="114">
        <f t="shared" si="138"/>
        <v>8669.4142654700045</v>
      </c>
      <c r="Q1142" s="106">
        <v>9673</v>
      </c>
      <c r="R1142" s="103" t="s">
        <v>43</v>
      </c>
      <c r="S1142" s="25"/>
      <c r="T1142" s="25"/>
      <c r="U1142" s="25"/>
    </row>
    <row r="1143" spans="1:21" s="26" customFormat="1" ht="27" customHeight="1">
      <c r="A1143" s="172" t="s">
        <v>1151</v>
      </c>
      <c r="B1143" s="145" t="s">
        <v>848</v>
      </c>
      <c r="C1143" s="149">
        <v>1979</v>
      </c>
      <c r="D1143" s="143" t="s">
        <v>21</v>
      </c>
      <c r="E1143" s="143" t="s">
        <v>20</v>
      </c>
      <c r="F1143" s="151">
        <v>9</v>
      </c>
      <c r="G1143" s="151">
        <v>6</v>
      </c>
      <c r="H1143" s="214">
        <v>11790.2</v>
      </c>
      <c r="I1143" s="214">
        <v>208.1</v>
      </c>
      <c r="J1143" s="214">
        <v>10366.5</v>
      </c>
      <c r="K1143" s="106">
        <f t="shared" si="137"/>
        <v>5609632.9100000001</v>
      </c>
      <c r="L1143" s="94">
        <v>0</v>
      </c>
      <c r="M1143" s="94">
        <v>0</v>
      </c>
      <c r="N1143" s="94">
        <v>0</v>
      </c>
      <c r="O1143" s="75">
        <v>5609632.9100000001</v>
      </c>
      <c r="P1143" s="114">
        <f t="shared" si="138"/>
        <v>475.78776526267575</v>
      </c>
      <c r="Q1143" s="106">
        <v>9673</v>
      </c>
      <c r="R1143" s="103" t="s">
        <v>41</v>
      </c>
      <c r="S1143" s="25"/>
      <c r="T1143" s="25"/>
      <c r="U1143" s="25"/>
    </row>
    <row r="1144" spans="1:21" ht="27" customHeight="1">
      <c r="A1144" s="173"/>
      <c r="B1144" s="146"/>
      <c r="C1144" s="150"/>
      <c r="D1144" s="144"/>
      <c r="E1144" s="144"/>
      <c r="F1144" s="152"/>
      <c r="G1144" s="152"/>
      <c r="H1144" s="215"/>
      <c r="I1144" s="215"/>
      <c r="J1144" s="215"/>
      <c r="K1144" s="106">
        <f>SUM(L1144:O1144)</f>
        <v>13400000</v>
      </c>
      <c r="L1144" s="94">
        <v>0</v>
      </c>
      <c r="M1144" s="94">
        <v>0</v>
      </c>
      <c r="N1144" s="94">
        <v>0</v>
      </c>
      <c r="O1144" s="75">
        <v>13400000</v>
      </c>
      <c r="P1144" s="114">
        <f>K1144/H1143</f>
        <v>1136.5371240521788</v>
      </c>
      <c r="Q1144" s="106">
        <v>9673</v>
      </c>
      <c r="R1144" s="103" t="s">
        <v>42</v>
      </c>
    </row>
    <row r="1145" spans="1:21" ht="45" customHeight="1">
      <c r="A1145" s="196" t="s">
        <v>1972</v>
      </c>
      <c r="B1145" s="196"/>
      <c r="C1145" s="196"/>
      <c r="D1145" s="196"/>
      <c r="E1145" s="196"/>
      <c r="F1145" s="196"/>
      <c r="G1145" s="196"/>
      <c r="H1145" s="196"/>
      <c r="I1145" s="196"/>
      <c r="J1145" s="196"/>
      <c r="K1145" s="196"/>
      <c r="L1145" s="196"/>
      <c r="M1145" s="196"/>
      <c r="N1145" s="196"/>
      <c r="O1145" s="196"/>
      <c r="P1145" s="196"/>
      <c r="Q1145" s="196"/>
      <c r="R1145" s="196"/>
    </row>
    <row r="1146" spans="1:21" ht="45" customHeight="1">
      <c r="A1146" s="193" t="s">
        <v>1202</v>
      </c>
      <c r="B1146" s="193"/>
      <c r="C1146" s="89" t="s">
        <v>22</v>
      </c>
      <c r="D1146" s="89" t="s">
        <v>22</v>
      </c>
      <c r="E1146" s="89" t="s">
        <v>22</v>
      </c>
      <c r="F1146" s="55" t="s">
        <v>22</v>
      </c>
      <c r="G1146" s="55" t="s">
        <v>22</v>
      </c>
      <c r="H1146" s="56">
        <f t="shared" ref="H1146:J1146" si="139">SUM(H1148)</f>
        <v>1204.4000000000001</v>
      </c>
      <c r="I1146" s="56">
        <f t="shared" si="139"/>
        <v>0</v>
      </c>
      <c r="J1146" s="56">
        <f t="shared" si="139"/>
        <v>758.2</v>
      </c>
      <c r="K1146" s="56">
        <f t="shared" ref="K1146:N1146" si="140">SUM(K1147:K1149)</f>
        <v>5211600</v>
      </c>
      <c r="L1146" s="56">
        <f t="shared" si="140"/>
        <v>0</v>
      </c>
      <c r="M1146" s="56">
        <f t="shared" si="140"/>
        <v>0</v>
      </c>
      <c r="N1146" s="56">
        <f t="shared" si="140"/>
        <v>0</v>
      </c>
      <c r="O1146" s="56">
        <f>SUM(O1147:O1149)</f>
        <v>5211600</v>
      </c>
      <c r="P1146" s="51">
        <f>K1146/H1146</f>
        <v>4327.1338425772165</v>
      </c>
      <c r="Q1146" s="57" t="s">
        <v>22</v>
      </c>
      <c r="R1146" s="58" t="s">
        <v>22</v>
      </c>
    </row>
    <row r="1147" spans="1:21" ht="26.1" customHeight="1">
      <c r="A1147" s="130" t="s">
        <v>1152</v>
      </c>
      <c r="B1147" s="99" t="s">
        <v>1218</v>
      </c>
      <c r="C1147" s="107">
        <v>1979</v>
      </c>
      <c r="D1147" s="107" t="s">
        <v>21</v>
      </c>
      <c r="E1147" s="107" t="s">
        <v>20</v>
      </c>
      <c r="F1147" s="111">
        <v>2</v>
      </c>
      <c r="G1147" s="111">
        <v>3</v>
      </c>
      <c r="H1147" s="106">
        <v>955.6</v>
      </c>
      <c r="I1147" s="106">
        <v>0</v>
      </c>
      <c r="J1147" s="106">
        <v>552.4</v>
      </c>
      <c r="K1147" s="106">
        <f>SUM(L1147:O1147)</f>
        <v>300000</v>
      </c>
      <c r="L1147" s="106">
        <v>0</v>
      </c>
      <c r="M1147" s="106">
        <v>0</v>
      </c>
      <c r="N1147" s="106">
        <v>0</v>
      </c>
      <c r="O1147" s="106">
        <v>300000</v>
      </c>
      <c r="P1147" s="114">
        <f>K1147/H1147</f>
        <v>313.93888656341562</v>
      </c>
      <c r="Q1147" s="106">
        <v>9673</v>
      </c>
      <c r="R1147" s="103" t="s">
        <v>43</v>
      </c>
      <c r="S1147" s="1"/>
      <c r="T1147" s="1"/>
      <c r="U1147" s="1"/>
    </row>
    <row r="1148" spans="1:21" s="26" customFormat="1" ht="26.1" customHeight="1">
      <c r="A1148" s="130" t="s">
        <v>1153</v>
      </c>
      <c r="B1148" s="99" t="s">
        <v>1203</v>
      </c>
      <c r="C1148" s="107">
        <v>1978</v>
      </c>
      <c r="D1148" s="107" t="s">
        <v>21</v>
      </c>
      <c r="E1148" s="107" t="s">
        <v>23</v>
      </c>
      <c r="F1148" s="100">
        <v>2</v>
      </c>
      <c r="G1148" s="100">
        <v>3</v>
      </c>
      <c r="H1148" s="112">
        <v>1204.4000000000001</v>
      </c>
      <c r="I1148" s="112">
        <v>0</v>
      </c>
      <c r="J1148" s="112">
        <v>758.2</v>
      </c>
      <c r="K1148" s="106">
        <f>SUM(L1148:O1148)</f>
        <v>4611600</v>
      </c>
      <c r="L1148" s="112">
        <v>0</v>
      </c>
      <c r="M1148" s="112">
        <v>0</v>
      </c>
      <c r="N1148" s="112">
        <v>0</v>
      </c>
      <c r="O1148" s="112">
        <v>4611600</v>
      </c>
      <c r="P1148" s="114">
        <f>K1148/H1148</f>
        <v>3828.9604782464294</v>
      </c>
      <c r="Q1148" s="106">
        <v>9673</v>
      </c>
      <c r="R1148" s="103" t="s">
        <v>43</v>
      </c>
      <c r="S1148" s="25"/>
      <c r="T1148" s="25"/>
      <c r="U1148" s="25"/>
    </row>
    <row r="1149" spans="1:21" ht="26.1" customHeight="1">
      <c r="A1149" s="130" t="s">
        <v>1154</v>
      </c>
      <c r="B1149" s="99" t="s">
        <v>1217</v>
      </c>
      <c r="C1149" s="107">
        <v>1992</v>
      </c>
      <c r="D1149" s="107" t="s">
        <v>21</v>
      </c>
      <c r="E1149" s="107" t="s">
        <v>20</v>
      </c>
      <c r="F1149" s="100">
        <v>2</v>
      </c>
      <c r="G1149" s="100">
        <v>2</v>
      </c>
      <c r="H1149" s="112">
        <v>381.6</v>
      </c>
      <c r="I1149" s="112">
        <v>0</v>
      </c>
      <c r="J1149" s="112">
        <v>218</v>
      </c>
      <c r="K1149" s="106">
        <f>SUM(L1149:O1149)</f>
        <v>300000</v>
      </c>
      <c r="L1149" s="112">
        <v>0</v>
      </c>
      <c r="M1149" s="112">
        <v>0</v>
      </c>
      <c r="N1149" s="112">
        <v>0</v>
      </c>
      <c r="O1149" s="112">
        <v>300000</v>
      </c>
      <c r="P1149" s="114">
        <f>K1149/H1149</f>
        <v>786.1635220125786</v>
      </c>
      <c r="Q1149" s="106">
        <v>9673</v>
      </c>
      <c r="R1149" s="103" t="s">
        <v>43</v>
      </c>
    </row>
    <row r="1150" spans="1:21" ht="45" customHeight="1">
      <c r="A1150" s="196" t="s">
        <v>1973</v>
      </c>
      <c r="B1150" s="196"/>
      <c r="C1150" s="196"/>
      <c r="D1150" s="196"/>
      <c r="E1150" s="196"/>
      <c r="F1150" s="196"/>
      <c r="G1150" s="196"/>
      <c r="H1150" s="196"/>
      <c r="I1150" s="196"/>
      <c r="J1150" s="196"/>
      <c r="K1150" s="196"/>
      <c r="L1150" s="196"/>
      <c r="M1150" s="196"/>
      <c r="N1150" s="196"/>
      <c r="O1150" s="196"/>
      <c r="P1150" s="196"/>
      <c r="Q1150" s="196"/>
      <c r="R1150" s="196"/>
    </row>
    <row r="1151" spans="1:21" ht="45" customHeight="1">
      <c r="A1151" s="193" t="s">
        <v>855</v>
      </c>
      <c r="B1151" s="193"/>
      <c r="C1151" s="89" t="s">
        <v>22</v>
      </c>
      <c r="D1151" s="89" t="s">
        <v>22</v>
      </c>
      <c r="E1151" s="89" t="s">
        <v>22</v>
      </c>
      <c r="F1151" s="55" t="s">
        <v>22</v>
      </c>
      <c r="G1151" s="55" t="s">
        <v>22</v>
      </c>
      <c r="H1151" s="56">
        <f t="shared" ref="H1151:N1151" si="141">SUM(H1152:H1153)</f>
        <v>863.3</v>
      </c>
      <c r="I1151" s="56">
        <f t="shared" si="141"/>
        <v>38.4</v>
      </c>
      <c r="J1151" s="56">
        <f t="shared" si="141"/>
        <v>706.4</v>
      </c>
      <c r="K1151" s="56">
        <f t="shared" si="141"/>
        <v>4114141.8</v>
      </c>
      <c r="L1151" s="56">
        <f t="shared" si="141"/>
        <v>0</v>
      </c>
      <c r="M1151" s="56">
        <f t="shared" si="141"/>
        <v>0</v>
      </c>
      <c r="N1151" s="56">
        <f t="shared" si="141"/>
        <v>0</v>
      </c>
      <c r="O1151" s="56">
        <f>SUM(O1152:O1153)</f>
        <v>4114141.8</v>
      </c>
      <c r="P1151" s="51">
        <f>K1151/H1151</f>
        <v>4765.5992123248006</v>
      </c>
      <c r="Q1151" s="57" t="s">
        <v>22</v>
      </c>
      <c r="R1151" s="58" t="s">
        <v>22</v>
      </c>
    </row>
    <row r="1152" spans="1:21" s="26" customFormat="1" ht="26.1" customHeight="1">
      <c r="A1152" s="130" t="s">
        <v>1155</v>
      </c>
      <c r="B1152" s="99" t="s">
        <v>849</v>
      </c>
      <c r="C1152" s="107">
        <v>1957</v>
      </c>
      <c r="D1152" s="107" t="s">
        <v>21</v>
      </c>
      <c r="E1152" s="107" t="s">
        <v>20</v>
      </c>
      <c r="F1152" s="100">
        <v>2</v>
      </c>
      <c r="G1152" s="100">
        <v>2</v>
      </c>
      <c r="H1152" s="112">
        <v>329.3</v>
      </c>
      <c r="I1152" s="112">
        <v>38.4</v>
      </c>
      <c r="J1152" s="112">
        <v>219.1</v>
      </c>
      <c r="K1152" s="106">
        <f>SUM(L1152:O1152)</f>
        <v>2883755</v>
      </c>
      <c r="L1152" s="112">
        <v>0</v>
      </c>
      <c r="M1152" s="112">
        <v>0</v>
      </c>
      <c r="N1152" s="112">
        <v>0</v>
      </c>
      <c r="O1152" s="112">
        <v>2883755</v>
      </c>
      <c r="P1152" s="114">
        <f>K1152/H1152</f>
        <v>8757.2274521712716</v>
      </c>
      <c r="Q1152" s="106">
        <v>9673</v>
      </c>
      <c r="R1152" s="103" t="s">
        <v>42</v>
      </c>
      <c r="S1152" s="25"/>
      <c r="T1152" s="25"/>
      <c r="U1152" s="25"/>
    </row>
    <row r="1153" spans="1:21" ht="26.1" customHeight="1">
      <c r="A1153" s="130" t="s">
        <v>1220</v>
      </c>
      <c r="B1153" s="99" t="s">
        <v>1200</v>
      </c>
      <c r="C1153" s="107">
        <v>1982</v>
      </c>
      <c r="D1153" s="107" t="s">
        <v>21</v>
      </c>
      <c r="E1153" s="107" t="s">
        <v>23</v>
      </c>
      <c r="F1153" s="100">
        <v>2</v>
      </c>
      <c r="G1153" s="100">
        <v>2</v>
      </c>
      <c r="H1153" s="112">
        <v>534</v>
      </c>
      <c r="I1153" s="112">
        <v>0</v>
      </c>
      <c r="J1153" s="112">
        <v>487.3</v>
      </c>
      <c r="K1153" s="106">
        <f>SUM(L1153:O1153)</f>
        <v>1230386.8</v>
      </c>
      <c r="L1153" s="112">
        <v>0</v>
      </c>
      <c r="M1153" s="112">
        <v>0</v>
      </c>
      <c r="N1153" s="112">
        <v>0</v>
      </c>
      <c r="O1153" s="112">
        <v>1230386.8</v>
      </c>
      <c r="P1153" s="114">
        <f>K1153/H1153</f>
        <v>2304.0951310861424</v>
      </c>
      <c r="Q1153" s="106">
        <v>9673</v>
      </c>
      <c r="R1153" s="103" t="s">
        <v>42</v>
      </c>
    </row>
    <row r="1154" spans="1:21" ht="45" customHeight="1">
      <c r="A1154" s="196" t="s">
        <v>1974</v>
      </c>
      <c r="B1154" s="196"/>
      <c r="C1154" s="196"/>
      <c r="D1154" s="196"/>
      <c r="E1154" s="196"/>
      <c r="F1154" s="196"/>
      <c r="G1154" s="196"/>
      <c r="H1154" s="196"/>
      <c r="I1154" s="196"/>
      <c r="J1154" s="196"/>
      <c r="K1154" s="196"/>
      <c r="L1154" s="196"/>
      <c r="M1154" s="196"/>
      <c r="N1154" s="196"/>
      <c r="O1154" s="196"/>
      <c r="P1154" s="196"/>
      <c r="Q1154" s="196"/>
      <c r="R1154" s="196"/>
    </row>
    <row r="1155" spans="1:21" ht="45" customHeight="1">
      <c r="A1155" s="193" t="s">
        <v>854</v>
      </c>
      <c r="B1155" s="193"/>
      <c r="C1155" s="89" t="s">
        <v>22</v>
      </c>
      <c r="D1155" s="89" t="s">
        <v>22</v>
      </c>
      <c r="E1155" s="89" t="s">
        <v>22</v>
      </c>
      <c r="F1155" s="55" t="s">
        <v>22</v>
      </c>
      <c r="G1155" s="55" t="s">
        <v>22</v>
      </c>
      <c r="H1155" s="56">
        <f t="shared" ref="H1155:N1155" si="142">SUM(H1156:H1158)</f>
        <v>3635.6</v>
      </c>
      <c r="I1155" s="56">
        <f t="shared" si="142"/>
        <v>1307.9000000000001</v>
      </c>
      <c r="J1155" s="56">
        <f t="shared" si="142"/>
        <v>2327.6999999999998</v>
      </c>
      <c r="K1155" s="56">
        <f t="shared" si="142"/>
        <v>9315738.9199999999</v>
      </c>
      <c r="L1155" s="56">
        <f t="shared" si="142"/>
        <v>0</v>
      </c>
      <c r="M1155" s="56">
        <f t="shared" si="142"/>
        <v>0</v>
      </c>
      <c r="N1155" s="56">
        <f t="shared" si="142"/>
        <v>0</v>
      </c>
      <c r="O1155" s="56">
        <f>SUM(O1156:O1158)</f>
        <v>9315738.9199999999</v>
      </c>
      <c r="P1155" s="51">
        <f>K1155/H1155</f>
        <v>2562.3662999229837</v>
      </c>
      <c r="Q1155" s="57" t="s">
        <v>22</v>
      </c>
      <c r="R1155" s="58" t="s">
        <v>22</v>
      </c>
    </row>
    <row r="1156" spans="1:21" s="26" customFormat="1" ht="26.1" customHeight="1">
      <c r="A1156" s="128" t="s">
        <v>1221</v>
      </c>
      <c r="B1156" s="99" t="s">
        <v>1226</v>
      </c>
      <c r="C1156" s="107">
        <v>1961</v>
      </c>
      <c r="D1156" s="107" t="s">
        <v>21</v>
      </c>
      <c r="E1156" s="107" t="s">
        <v>20</v>
      </c>
      <c r="F1156" s="100">
        <v>2</v>
      </c>
      <c r="G1156" s="100">
        <v>2</v>
      </c>
      <c r="H1156" s="108">
        <v>265.2</v>
      </c>
      <c r="I1156" s="108">
        <v>21.6</v>
      </c>
      <c r="J1156" s="108">
        <v>243.6</v>
      </c>
      <c r="K1156" s="106">
        <f>SUM(L1156:O1156)</f>
        <v>2504820</v>
      </c>
      <c r="L1156" s="108">
        <v>0</v>
      </c>
      <c r="M1156" s="108">
        <v>0</v>
      </c>
      <c r="N1156" s="108">
        <v>0</v>
      </c>
      <c r="O1156" s="108">
        <v>2504820</v>
      </c>
      <c r="P1156" s="114">
        <f>K1156/H1156</f>
        <v>9445.0226244343903</v>
      </c>
      <c r="Q1156" s="106">
        <v>9673</v>
      </c>
      <c r="R1156" s="103" t="s">
        <v>43</v>
      </c>
      <c r="S1156" s="25"/>
      <c r="T1156" s="25"/>
      <c r="U1156" s="25"/>
    </row>
    <row r="1157" spans="1:21" s="26" customFormat="1" ht="26.1" customHeight="1">
      <c r="A1157" s="128" t="s">
        <v>1222</v>
      </c>
      <c r="B1157" s="99" t="s">
        <v>850</v>
      </c>
      <c r="C1157" s="86">
        <v>1957</v>
      </c>
      <c r="D1157" s="107" t="s">
        <v>21</v>
      </c>
      <c r="E1157" s="107" t="s">
        <v>20</v>
      </c>
      <c r="F1157" s="100">
        <v>2</v>
      </c>
      <c r="G1157" s="100">
        <v>2</v>
      </c>
      <c r="H1157" s="112">
        <v>277.8</v>
      </c>
      <c r="I1157" s="108">
        <v>19.899999999999999</v>
      </c>
      <c r="J1157" s="112">
        <v>257.89999999999998</v>
      </c>
      <c r="K1157" s="106">
        <f>SUM(L1157:O1157)</f>
        <v>3407930</v>
      </c>
      <c r="L1157" s="108">
        <v>0</v>
      </c>
      <c r="M1157" s="108">
        <v>0</v>
      </c>
      <c r="N1157" s="108">
        <v>0</v>
      </c>
      <c r="O1157" s="94">
        <v>3407930</v>
      </c>
      <c r="P1157" s="114">
        <f>K1157/H1157</f>
        <v>12267.566594672426</v>
      </c>
      <c r="Q1157" s="106">
        <v>9673</v>
      </c>
      <c r="R1157" s="103" t="s">
        <v>43</v>
      </c>
      <c r="S1157" s="25"/>
      <c r="T1157" s="25"/>
      <c r="U1157" s="25"/>
    </row>
    <row r="1158" spans="1:21" s="26" customFormat="1" ht="26.1" customHeight="1">
      <c r="A1158" s="128" t="s">
        <v>1223</v>
      </c>
      <c r="B1158" s="74" t="s">
        <v>1201</v>
      </c>
      <c r="C1158" s="107">
        <v>1990</v>
      </c>
      <c r="D1158" s="107" t="s">
        <v>21</v>
      </c>
      <c r="E1158" s="107" t="s">
        <v>851</v>
      </c>
      <c r="F1158" s="107">
        <v>5</v>
      </c>
      <c r="G1158" s="107">
        <v>3</v>
      </c>
      <c r="H1158" s="35">
        <v>3092.6</v>
      </c>
      <c r="I1158" s="35">
        <v>1266.4000000000001</v>
      </c>
      <c r="J1158" s="35">
        <v>1826.2</v>
      </c>
      <c r="K1158" s="106">
        <f>SUM(L1158:O1158)</f>
        <v>3402988.92</v>
      </c>
      <c r="L1158" s="35">
        <v>0</v>
      </c>
      <c r="M1158" s="35">
        <v>0</v>
      </c>
      <c r="N1158" s="35">
        <v>0</v>
      </c>
      <c r="O1158" s="35">
        <v>3402988.92</v>
      </c>
      <c r="P1158" s="35">
        <f>K1158/H1158</f>
        <v>1100.3650391256549</v>
      </c>
      <c r="Q1158" s="106">
        <v>9673</v>
      </c>
      <c r="R1158" s="103" t="s">
        <v>42</v>
      </c>
      <c r="S1158" s="30"/>
      <c r="T1158" s="30"/>
      <c r="U1158" s="25"/>
    </row>
    <row r="1159" spans="1:21" ht="23.1" customHeight="1">
      <c r="B1159" s="37"/>
      <c r="C1159" s="38"/>
      <c r="F1159" s="39"/>
      <c r="G1159" s="39"/>
      <c r="H1159" s="40"/>
      <c r="I1159" s="41"/>
      <c r="J1159" s="40"/>
      <c r="K1159" s="42"/>
      <c r="L1159" s="41"/>
      <c r="M1159" s="41"/>
      <c r="N1159" s="41"/>
      <c r="O1159" s="43"/>
      <c r="P1159" s="10"/>
      <c r="Q1159" s="42"/>
      <c r="R1159" s="44"/>
      <c r="S1159" s="16"/>
      <c r="T1159" s="16"/>
    </row>
  </sheetData>
  <mergeCells count="1346">
    <mergeCell ref="J474:J475"/>
    <mergeCell ref="H463:H464"/>
    <mergeCell ref="I463:I464"/>
    <mergeCell ref="G468:G469"/>
    <mergeCell ref="I468:I469"/>
    <mergeCell ref="D465:D466"/>
    <mergeCell ref="F476:F477"/>
    <mergeCell ref="G480:G481"/>
    <mergeCell ref="E534:E535"/>
    <mergeCell ref="C419:C420"/>
    <mergeCell ref="B482:B483"/>
    <mergeCell ref="C491:C492"/>
    <mergeCell ref="D491:D492"/>
    <mergeCell ref="B526:B527"/>
    <mergeCell ref="C526:C527"/>
    <mergeCell ref="D526:D527"/>
    <mergeCell ref="E526:E527"/>
    <mergeCell ref="F526:F527"/>
    <mergeCell ref="B474:B475"/>
    <mergeCell ref="F459:F460"/>
    <mergeCell ref="F463:F464"/>
    <mergeCell ref="B423:B424"/>
    <mergeCell ref="D545:D546"/>
    <mergeCell ref="E545:E546"/>
    <mergeCell ref="F545:F546"/>
    <mergeCell ref="D502:D503"/>
    <mergeCell ref="E502:E503"/>
    <mergeCell ref="F502:F503"/>
    <mergeCell ref="D468:D469"/>
    <mergeCell ref="C465:C466"/>
    <mergeCell ref="A998:B998"/>
    <mergeCell ref="F565:F566"/>
    <mergeCell ref="A562:A563"/>
    <mergeCell ref="B562:B563"/>
    <mergeCell ref="C562:C563"/>
    <mergeCell ref="D562:D563"/>
    <mergeCell ref="E562:E563"/>
    <mergeCell ref="F562:F563"/>
    <mergeCell ref="G562:G563"/>
    <mergeCell ref="H562:H563"/>
    <mergeCell ref="A614:A615"/>
    <mergeCell ref="B614:B615"/>
    <mergeCell ref="C614:C615"/>
    <mergeCell ref="D614:D615"/>
    <mergeCell ref="E614:E615"/>
    <mergeCell ref="B606:B607"/>
    <mergeCell ref="E590:E591"/>
    <mergeCell ref="A588:A589"/>
    <mergeCell ref="B588:B589"/>
    <mergeCell ref="C588:C589"/>
    <mergeCell ref="A590:A591"/>
    <mergeCell ref="B570:B571"/>
    <mergeCell ref="A997:R997"/>
    <mergeCell ref="E606:E607"/>
    <mergeCell ref="F606:F607"/>
    <mergeCell ref="F650:F651"/>
    <mergeCell ref="G652:G653"/>
    <mergeCell ref="G601:G602"/>
    <mergeCell ref="A601:A602"/>
    <mergeCell ref="B601:B602"/>
    <mergeCell ref="C601:C602"/>
    <mergeCell ref="C786:C787"/>
    <mergeCell ref="A1094:R1094"/>
    <mergeCell ref="A1098:R1098"/>
    <mergeCell ref="A1082:B1082"/>
    <mergeCell ref="A1081:R1081"/>
    <mergeCell ref="A1091:A1092"/>
    <mergeCell ref="B1091:B1092"/>
    <mergeCell ref="C1091:C1092"/>
    <mergeCell ref="D1091:D1092"/>
    <mergeCell ref="I1079:I1080"/>
    <mergeCell ref="C1079:C1080"/>
    <mergeCell ref="A1053:B1053"/>
    <mergeCell ref="A1071:R1071"/>
    <mergeCell ref="A1072:B1072"/>
    <mergeCell ref="A1066:R1066"/>
    <mergeCell ref="E1091:E1092"/>
    <mergeCell ref="A1090:B1090"/>
    <mergeCell ref="A1064:B1064"/>
    <mergeCell ref="F1057:F1058"/>
    <mergeCell ref="J1057:J1058"/>
    <mergeCell ref="I1057:I1058"/>
    <mergeCell ref="A1063:R1063"/>
    <mergeCell ref="F1091:F1092"/>
    <mergeCell ref="G1091:G1092"/>
    <mergeCell ref="H1091:H1092"/>
    <mergeCell ref="I1091:I1092"/>
    <mergeCell ref="J1091:J1092"/>
    <mergeCell ref="A1086:R1086"/>
    <mergeCell ref="A1087:B1087"/>
    <mergeCell ref="A1083:A1084"/>
    <mergeCell ref="B1083:B1084"/>
    <mergeCell ref="C1083:C1084"/>
    <mergeCell ref="D1083:D1084"/>
    <mergeCell ref="E1083:E1084"/>
    <mergeCell ref="F1083:F1084"/>
    <mergeCell ref="G1083:G1084"/>
    <mergeCell ref="H1083:H1084"/>
    <mergeCell ref="I1083:I1084"/>
    <mergeCell ref="J1083:J1084"/>
    <mergeCell ref="A549:A550"/>
    <mergeCell ref="B549:B550"/>
    <mergeCell ref="C549:C550"/>
    <mergeCell ref="D549:D550"/>
    <mergeCell ref="F614:F615"/>
    <mergeCell ref="G614:G615"/>
    <mergeCell ref="H614:H615"/>
    <mergeCell ref="A565:A566"/>
    <mergeCell ref="B565:B566"/>
    <mergeCell ref="C565:C566"/>
    <mergeCell ref="D565:D566"/>
    <mergeCell ref="E565:E566"/>
    <mergeCell ref="A786:A787"/>
    <mergeCell ref="H1079:H1080"/>
    <mergeCell ref="A1079:A1080"/>
    <mergeCell ref="B1079:B1080"/>
    <mergeCell ref="G1057:G1058"/>
    <mergeCell ref="A1046:R1046"/>
    <mergeCell ref="J1079:J1080"/>
    <mergeCell ref="A1052:R1052"/>
    <mergeCell ref="E1079:E1080"/>
    <mergeCell ref="A1004:R1004"/>
    <mergeCell ref="A1005:B1005"/>
    <mergeCell ref="J976:J977"/>
    <mergeCell ref="G952:G953"/>
    <mergeCell ref="H952:H953"/>
    <mergeCell ref="B461:B462"/>
    <mergeCell ref="C461:C462"/>
    <mergeCell ref="C399:C400"/>
    <mergeCell ref="D399:D400"/>
    <mergeCell ref="E399:E400"/>
    <mergeCell ref="F399:F400"/>
    <mergeCell ref="A463:A464"/>
    <mergeCell ref="A442:A443"/>
    <mergeCell ref="B442:B443"/>
    <mergeCell ref="C442:C443"/>
    <mergeCell ref="D442:D443"/>
    <mergeCell ref="F403:F404"/>
    <mergeCell ref="A476:A477"/>
    <mergeCell ref="B407:B409"/>
    <mergeCell ref="C407:C409"/>
    <mergeCell ref="J125:J126"/>
    <mergeCell ref="A423:A424"/>
    <mergeCell ref="E324:E326"/>
    <mergeCell ref="F324:F326"/>
    <mergeCell ref="G324:G326"/>
    <mergeCell ref="H324:H326"/>
    <mergeCell ref="I324:I326"/>
    <mergeCell ref="J324:J326"/>
    <mergeCell ref="A417:R417"/>
    <mergeCell ref="A418:B418"/>
    <mergeCell ref="A474:A475"/>
    <mergeCell ref="I474:I475"/>
    <mergeCell ref="B465:B466"/>
    <mergeCell ref="A459:A460"/>
    <mergeCell ref="B459:B460"/>
    <mergeCell ref="C459:C460"/>
    <mergeCell ref="G465:G466"/>
    <mergeCell ref="A491:A492"/>
    <mergeCell ref="E491:E492"/>
    <mergeCell ref="F491:F492"/>
    <mergeCell ref="G491:G492"/>
    <mergeCell ref="H491:H492"/>
    <mergeCell ref="I399:I400"/>
    <mergeCell ref="J399:J400"/>
    <mergeCell ref="D407:D409"/>
    <mergeCell ref="E407:E409"/>
    <mergeCell ref="D461:D462"/>
    <mergeCell ref="E461:E462"/>
    <mergeCell ref="F461:F462"/>
    <mergeCell ref="I482:I483"/>
    <mergeCell ref="J482:J483"/>
    <mergeCell ref="A482:A483"/>
    <mergeCell ref="C482:C483"/>
    <mergeCell ref="A480:A481"/>
    <mergeCell ref="B480:B481"/>
    <mergeCell ref="A465:A466"/>
    <mergeCell ref="A426:B426"/>
    <mergeCell ref="E474:E475"/>
    <mergeCell ref="C480:C481"/>
    <mergeCell ref="D480:D481"/>
    <mergeCell ref="H442:H443"/>
    <mergeCell ref="I442:I443"/>
    <mergeCell ref="E480:E481"/>
    <mergeCell ref="F468:F469"/>
    <mergeCell ref="H468:H469"/>
    <mergeCell ref="H465:H466"/>
    <mergeCell ref="E468:E469"/>
    <mergeCell ref="B468:B469"/>
    <mergeCell ref="C468:C469"/>
    <mergeCell ref="D86:D87"/>
    <mergeCell ref="D327:D328"/>
    <mergeCell ref="E327:E328"/>
    <mergeCell ref="F327:F328"/>
    <mergeCell ref="G327:G328"/>
    <mergeCell ref="H327:H328"/>
    <mergeCell ref="I327:I328"/>
    <mergeCell ref="J327:J328"/>
    <mergeCell ref="C329:C330"/>
    <mergeCell ref="D329:D330"/>
    <mergeCell ref="E329:E330"/>
    <mergeCell ref="F329:F330"/>
    <mergeCell ref="G329:G330"/>
    <mergeCell ref="H329:H330"/>
    <mergeCell ref="I329:I330"/>
    <mergeCell ref="J329:J330"/>
    <mergeCell ref="I350:I351"/>
    <mergeCell ref="A113:R113"/>
    <mergeCell ref="A119:B119"/>
    <mergeCell ref="A145:R145"/>
    <mergeCell ref="A163:B163"/>
    <mergeCell ref="F108:F109"/>
    <mergeCell ref="H108:H109"/>
    <mergeCell ref="E86:E87"/>
    <mergeCell ref="B125:B126"/>
    <mergeCell ref="C125:C126"/>
    <mergeCell ref="D125:D126"/>
    <mergeCell ref="E125:E126"/>
    <mergeCell ref="F125:F126"/>
    <mergeCell ref="G125:G126"/>
    <mergeCell ref="A86:A87"/>
    <mergeCell ref="C86:C87"/>
    <mergeCell ref="H7:H9"/>
    <mergeCell ref="A92:R92"/>
    <mergeCell ref="F28:F29"/>
    <mergeCell ref="G28:G29"/>
    <mergeCell ref="K8:K9"/>
    <mergeCell ref="A180:R180"/>
    <mergeCell ref="A378:A379"/>
    <mergeCell ref="B378:B379"/>
    <mergeCell ref="J378:J379"/>
    <mergeCell ref="I364:I365"/>
    <mergeCell ref="B350:B351"/>
    <mergeCell ref="C350:C351"/>
    <mergeCell ref="D350:D351"/>
    <mergeCell ref="E350:E351"/>
    <mergeCell ref="F350:F351"/>
    <mergeCell ref="G350:G351"/>
    <mergeCell ref="J350:J351"/>
    <mergeCell ref="B359:B360"/>
    <mergeCell ref="C359:C360"/>
    <mergeCell ref="A350:A351"/>
    <mergeCell ref="I359:I360"/>
    <mergeCell ref="A369:R369"/>
    <mergeCell ref="A370:B370"/>
    <mergeCell ref="A366:R366"/>
    <mergeCell ref="H125:H126"/>
    <mergeCell ref="I125:I126"/>
    <mergeCell ref="J359:J360"/>
    <mergeCell ref="D364:D365"/>
    <mergeCell ref="C378:C379"/>
    <mergeCell ref="D378:D379"/>
    <mergeCell ref="E378:E379"/>
    <mergeCell ref="F378:F379"/>
    <mergeCell ref="G86:G87"/>
    <mergeCell ref="H86:H87"/>
    <mergeCell ref="I86:I87"/>
    <mergeCell ref="J86:J87"/>
    <mergeCell ref="A327:A328"/>
    <mergeCell ref="A329:A330"/>
    <mergeCell ref="B329:B330"/>
    <mergeCell ref="A175:A176"/>
    <mergeCell ref="B175:B176"/>
    <mergeCell ref="C175:C176"/>
    <mergeCell ref="D175:D176"/>
    <mergeCell ref="F175:F176"/>
    <mergeCell ref="A128:R128"/>
    <mergeCell ref="G281:G282"/>
    <mergeCell ref="D201:D202"/>
    <mergeCell ref="E201:E202"/>
    <mergeCell ref="G201:G202"/>
    <mergeCell ref="F201:F202"/>
    <mergeCell ref="A225:B225"/>
    <mergeCell ref="A230:R230"/>
    <mergeCell ref="A262:R262"/>
    <mergeCell ref="D94:D95"/>
    <mergeCell ref="E94:E95"/>
    <mergeCell ref="F94:F95"/>
    <mergeCell ref="A101:R101"/>
    <mergeCell ref="D245:D246"/>
    <mergeCell ref="A129:B129"/>
    <mergeCell ref="A132:B132"/>
    <mergeCell ref="A134:R134"/>
    <mergeCell ref="G175:G176"/>
    <mergeCell ref="A125:A126"/>
    <mergeCell ref="H175:H176"/>
    <mergeCell ref="I8:I9"/>
    <mergeCell ref="G108:G109"/>
    <mergeCell ref="B108:B109"/>
    <mergeCell ref="C108:C109"/>
    <mergeCell ref="A114:B114"/>
    <mergeCell ref="H152:H153"/>
    <mergeCell ref="I152:I153"/>
    <mergeCell ref="C94:C95"/>
    <mergeCell ref="A108:A109"/>
    <mergeCell ref="J152:J153"/>
    <mergeCell ref="D108:D109"/>
    <mergeCell ref="E108:E109"/>
    <mergeCell ref="I108:I109"/>
    <mergeCell ref="C8:C10"/>
    <mergeCell ref="A14:B14"/>
    <mergeCell ref="A85:B85"/>
    <mergeCell ref="A81:R81"/>
    <mergeCell ref="A82:B82"/>
    <mergeCell ref="A28:A29"/>
    <mergeCell ref="B28:B29"/>
    <mergeCell ref="C28:C29"/>
    <mergeCell ref="D28:D29"/>
    <mergeCell ref="J28:J29"/>
    <mergeCell ref="F86:F87"/>
    <mergeCell ref="A104:R104"/>
    <mergeCell ref="A105:B105"/>
    <mergeCell ref="A93:B93"/>
    <mergeCell ref="H94:H95"/>
    <mergeCell ref="A84:R84"/>
    <mergeCell ref="A88:R88"/>
    <mergeCell ref="J108:J109"/>
    <mergeCell ref="A135:B135"/>
    <mergeCell ref="I175:I176"/>
    <mergeCell ref="J175:J176"/>
    <mergeCell ref="A167:B167"/>
    <mergeCell ref="A194:R194"/>
    <mergeCell ref="A195:B195"/>
    <mergeCell ref="H245:H246"/>
    <mergeCell ref="I245:I246"/>
    <mergeCell ref="A263:B263"/>
    <mergeCell ref="A191:B191"/>
    <mergeCell ref="A190:R190"/>
    <mergeCell ref="A178:B178"/>
    <mergeCell ref="A198:B198"/>
    <mergeCell ref="A162:R162"/>
    <mergeCell ref="A146:B146"/>
    <mergeCell ref="A166:R166"/>
    <mergeCell ref="A181:B181"/>
    <mergeCell ref="J201:J202"/>
    <mergeCell ref="A240:R240"/>
    <mergeCell ref="B245:B246"/>
    <mergeCell ref="A222:B222"/>
    <mergeCell ref="A203:R203"/>
    <mergeCell ref="A206:R206"/>
    <mergeCell ref="A201:A202"/>
    <mergeCell ref="A235:B235"/>
    <mergeCell ref="A237:R237"/>
    <mergeCell ref="G94:G95"/>
    <mergeCell ref="A173:R173"/>
    <mergeCell ref="A174:B174"/>
    <mergeCell ref="D211:D212"/>
    <mergeCell ref="E211:E212"/>
    <mergeCell ref="F211:F212"/>
    <mergeCell ref="G211:G212"/>
    <mergeCell ref="A131:R131"/>
    <mergeCell ref="O1:R2"/>
    <mergeCell ref="A3:R3"/>
    <mergeCell ref="A7:A10"/>
    <mergeCell ref="B7:B10"/>
    <mergeCell ref="C7:D7"/>
    <mergeCell ref="A118:R118"/>
    <mergeCell ref="A5:R5"/>
    <mergeCell ref="A12:B12"/>
    <mergeCell ref="I7:J7"/>
    <mergeCell ref="K7:O7"/>
    <mergeCell ref="A102:B102"/>
    <mergeCell ref="Q7:Q9"/>
    <mergeCell ref="L8:O8"/>
    <mergeCell ref="J8:J9"/>
    <mergeCell ref="A89:B89"/>
    <mergeCell ref="A78:R78"/>
    <mergeCell ref="A79:B79"/>
    <mergeCell ref="D8:D10"/>
    <mergeCell ref="A22:B22"/>
    <mergeCell ref="A21:R21"/>
    <mergeCell ref="G7:G10"/>
    <mergeCell ref="E7:E10"/>
    <mergeCell ref="P7:P9"/>
    <mergeCell ref="A13:R13"/>
    <mergeCell ref="E28:E29"/>
    <mergeCell ref="R7:R10"/>
    <mergeCell ref="F7:F10"/>
    <mergeCell ref="I94:I95"/>
    <mergeCell ref="J94:J95"/>
    <mergeCell ref="A94:A95"/>
    <mergeCell ref="B94:B95"/>
    <mergeCell ref="B86:B87"/>
    <mergeCell ref="H28:H29"/>
    <mergeCell ref="I28:I29"/>
    <mergeCell ref="G293:G294"/>
    <mergeCell ref="I331:I332"/>
    <mergeCell ref="J331:J332"/>
    <mergeCell ref="J334:J335"/>
    <mergeCell ref="J293:J294"/>
    <mergeCell ref="A293:A294"/>
    <mergeCell ref="B293:B294"/>
    <mergeCell ref="C293:C294"/>
    <mergeCell ref="D293:D294"/>
    <mergeCell ref="E293:E294"/>
    <mergeCell ref="F293:F294"/>
    <mergeCell ref="H293:H294"/>
    <mergeCell ref="I293:I294"/>
    <mergeCell ref="A284:A285"/>
    <mergeCell ref="I270:I271"/>
    <mergeCell ref="A317:R317"/>
    <mergeCell ref="A322:R322"/>
    <mergeCell ref="A323:B323"/>
    <mergeCell ref="A320:A321"/>
    <mergeCell ref="J286:J287"/>
    <mergeCell ref="A281:A282"/>
    <mergeCell ref="G286:G287"/>
    <mergeCell ref="F474:F475"/>
    <mergeCell ref="E476:E477"/>
    <mergeCell ref="D476:D477"/>
    <mergeCell ref="C474:C475"/>
    <mergeCell ref="E364:E365"/>
    <mergeCell ref="G364:G365"/>
    <mergeCell ref="B364:B365"/>
    <mergeCell ref="A359:A360"/>
    <mergeCell ref="H350:H351"/>
    <mergeCell ref="I465:I466"/>
    <mergeCell ref="C383:C385"/>
    <mergeCell ref="A367:B367"/>
    <mergeCell ref="C364:C365"/>
    <mergeCell ref="A375:B375"/>
    <mergeCell ref="A374:R374"/>
    <mergeCell ref="H364:H365"/>
    <mergeCell ref="H331:H332"/>
    <mergeCell ref="B476:B477"/>
    <mergeCell ref="C476:C477"/>
    <mergeCell ref="A468:A469"/>
    <mergeCell ref="D383:D385"/>
    <mergeCell ref="E383:E385"/>
    <mergeCell ref="F389:F390"/>
    <mergeCell ref="A441:B441"/>
    <mergeCell ref="A440:R440"/>
    <mergeCell ref="A437:B437"/>
    <mergeCell ref="A436:R436"/>
    <mergeCell ref="B419:B420"/>
    <mergeCell ref="A421:R421"/>
    <mergeCell ref="A422:B422"/>
    <mergeCell ref="A407:A409"/>
    <mergeCell ref="A461:A462"/>
    <mergeCell ref="A489:A490"/>
    <mergeCell ref="B489:B490"/>
    <mergeCell ref="C489:C490"/>
    <mergeCell ref="A526:A527"/>
    <mergeCell ref="F480:F481"/>
    <mergeCell ref="H476:H477"/>
    <mergeCell ref="J733:J734"/>
    <mergeCell ref="J650:J651"/>
    <mergeCell ref="H650:H651"/>
    <mergeCell ref="J549:J550"/>
    <mergeCell ref="A684:A685"/>
    <mergeCell ref="B491:B492"/>
    <mergeCell ref="E549:E550"/>
    <mergeCell ref="F549:F550"/>
    <mergeCell ref="G549:G550"/>
    <mergeCell ref="H549:H550"/>
    <mergeCell ref="I549:I550"/>
    <mergeCell ref="A701:A702"/>
    <mergeCell ref="A672:A673"/>
    <mergeCell ref="B672:B673"/>
    <mergeCell ref="C606:C607"/>
    <mergeCell ref="A593:A594"/>
    <mergeCell ref="B593:B594"/>
    <mergeCell ref="C593:C594"/>
    <mergeCell ref="D593:D594"/>
    <mergeCell ref="E593:E594"/>
    <mergeCell ref="E601:E602"/>
    <mergeCell ref="H601:H602"/>
    <mergeCell ref="A665:A666"/>
    <mergeCell ref="D606:D607"/>
    <mergeCell ref="D672:D673"/>
    <mergeCell ref="E672:E673"/>
    <mergeCell ref="A1143:A1144"/>
    <mergeCell ref="B1143:B1144"/>
    <mergeCell ref="C1143:C1144"/>
    <mergeCell ref="D1143:D1144"/>
    <mergeCell ref="E1143:E1144"/>
    <mergeCell ref="G1122:G1123"/>
    <mergeCell ref="F1122:F1123"/>
    <mergeCell ref="H1122:H1123"/>
    <mergeCell ref="I1122:I1123"/>
    <mergeCell ref="J1122:J1123"/>
    <mergeCell ref="F1113:F1114"/>
    <mergeCell ref="G1113:G1114"/>
    <mergeCell ref="H1113:H1114"/>
    <mergeCell ref="A1120:A1121"/>
    <mergeCell ref="B1120:B1121"/>
    <mergeCell ref="C1120:C1121"/>
    <mergeCell ref="D1120:D1121"/>
    <mergeCell ref="E1120:E1121"/>
    <mergeCell ref="F1120:F1121"/>
    <mergeCell ref="G1120:G1121"/>
    <mergeCell ref="H1120:H1121"/>
    <mergeCell ref="I1120:I1121"/>
    <mergeCell ref="J1120:J1121"/>
    <mergeCell ref="I1113:I1114"/>
    <mergeCell ref="J1113:J1114"/>
    <mergeCell ref="D1113:D1114"/>
    <mergeCell ref="A1113:A1114"/>
    <mergeCell ref="B1113:B1114"/>
    <mergeCell ref="C1113:C1114"/>
    <mergeCell ref="E1113:E1114"/>
    <mergeCell ref="A1099:B1099"/>
    <mergeCell ref="A1095:B1095"/>
    <mergeCell ref="A1089:R1089"/>
    <mergeCell ref="D1079:D1080"/>
    <mergeCell ref="A1155:B1155"/>
    <mergeCell ref="A1150:R1150"/>
    <mergeCell ref="A1151:B1151"/>
    <mergeCell ref="A1101:R1101"/>
    <mergeCell ref="A1102:B1102"/>
    <mergeCell ref="F1111:F1112"/>
    <mergeCell ref="G1111:G1112"/>
    <mergeCell ref="H1111:H1112"/>
    <mergeCell ref="A1111:A1112"/>
    <mergeCell ref="B1111:B1112"/>
    <mergeCell ref="A1154:R1154"/>
    <mergeCell ref="A1122:A1123"/>
    <mergeCell ref="B1122:B1123"/>
    <mergeCell ref="C1122:C1123"/>
    <mergeCell ref="D1122:D1123"/>
    <mergeCell ref="E1122:E1123"/>
    <mergeCell ref="J1111:J1112"/>
    <mergeCell ref="A1145:R1145"/>
    <mergeCell ref="A1146:B1146"/>
    <mergeCell ref="I1111:I1112"/>
    <mergeCell ref="F1143:F1144"/>
    <mergeCell ref="G1143:G1144"/>
    <mergeCell ref="H1143:H1144"/>
    <mergeCell ref="I1143:I1144"/>
    <mergeCell ref="J1143:J1144"/>
    <mergeCell ref="C1111:C1112"/>
    <mergeCell ref="D1111:D1112"/>
    <mergeCell ref="E1111:E1112"/>
    <mergeCell ref="A213:R213"/>
    <mergeCell ref="A214:B214"/>
    <mergeCell ref="H201:H202"/>
    <mergeCell ref="I201:I202"/>
    <mergeCell ref="J276:J277"/>
    <mergeCell ref="F276:F277"/>
    <mergeCell ref="C276:C277"/>
    <mergeCell ref="A224:R224"/>
    <mergeCell ref="G276:G277"/>
    <mergeCell ref="H276:H277"/>
    <mergeCell ref="I276:I277"/>
    <mergeCell ref="I281:I282"/>
    <mergeCell ref="A221:R221"/>
    <mergeCell ref="A207:B207"/>
    <mergeCell ref="A209:R209"/>
    <mergeCell ref="A204:B204"/>
    <mergeCell ref="C201:C202"/>
    <mergeCell ref="B211:B212"/>
    <mergeCell ref="C211:C212"/>
    <mergeCell ref="J211:J212"/>
    <mergeCell ref="I211:I212"/>
    <mergeCell ref="A231:B231"/>
    <mergeCell ref="A211:A212"/>
    <mergeCell ref="A210:B210"/>
    <mergeCell ref="H211:H212"/>
    <mergeCell ref="B201:B202"/>
    <mergeCell ref="C245:C246"/>
    <mergeCell ref="A238:B238"/>
    <mergeCell ref="A255:B255"/>
    <mergeCell ref="A259:R259"/>
    <mergeCell ref="A260:B260"/>
    <mergeCell ref="G245:G246"/>
    <mergeCell ref="J245:J246"/>
    <mergeCell ref="J270:J271"/>
    <mergeCell ref="G270:G271"/>
    <mergeCell ref="H270:H271"/>
    <mergeCell ref="F286:F287"/>
    <mergeCell ref="B276:B277"/>
    <mergeCell ref="J284:J285"/>
    <mergeCell ref="D276:D277"/>
    <mergeCell ref="E276:E277"/>
    <mergeCell ref="H284:H285"/>
    <mergeCell ref="I284:I285"/>
    <mergeCell ref="J320:J321"/>
    <mergeCell ref="A286:A287"/>
    <mergeCell ref="B286:B287"/>
    <mergeCell ref="H281:H282"/>
    <mergeCell ref="E284:E285"/>
    <mergeCell ref="H320:H321"/>
    <mergeCell ref="A324:A326"/>
    <mergeCell ref="B324:B326"/>
    <mergeCell ref="C324:C326"/>
    <mergeCell ref="D324:D326"/>
    <mergeCell ref="C270:C271"/>
    <mergeCell ref="D270:D271"/>
    <mergeCell ref="E270:E271"/>
    <mergeCell ref="B281:B282"/>
    <mergeCell ref="B284:B285"/>
    <mergeCell ref="C284:C285"/>
    <mergeCell ref="A276:A277"/>
    <mergeCell ref="C286:C287"/>
    <mergeCell ref="J281:J282"/>
    <mergeCell ref="D286:D287"/>
    <mergeCell ref="E286:E287"/>
    <mergeCell ref="E245:E246"/>
    <mergeCell ref="F245:F246"/>
    <mergeCell ref="A177:R177"/>
    <mergeCell ref="A254:R254"/>
    <mergeCell ref="D284:D285"/>
    <mergeCell ref="H288:H289"/>
    <mergeCell ref="A288:A289"/>
    <mergeCell ref="I288:I289"/>
    <mergeCell ref="G331:G332"/>
    <mergeCell ref="A331:A332"/>
    <mergeCell ref="B331:B332"/>
    <mergeCell ref="C331:C332"/>
    <mergeCell ref="D331:D332"/>
    <mergeCell ref="E331:E332"/>
    <mergeCell ref="F331:F332"/>
    <mergeCell ref="F334:F335"/>
    <mergeCell ref="A318:B318"/>
    <mergeCell ref="B327:B328"/>
    <mergeCell ref="C327:C328"/>
    <mergeCell ref="B320:B321"/>
    <mergeCell ref="C320:C321"/>
    <mergeCell ref="D320:D321"/>
    <mergeCell ref="E320:E321"/>
    <mergeCell ref="I334:I335"/>
    <mergeCell ref="A334:A335"/>
    <mergeCell ref="B334:B335"/>
    <mergeCell ref="C334:C335"/>
    <mergeCell ref="D334:D335"/>
    <mergeCell ref="E334:E335"/>
    <mergeCell ref="G334:G335"/>
    <mergeCell ref="H334:H335"/>
    <mergeCell ref="I320:I321"/>
    <mergeCell ref="G320:G321"/>
    <mergeCell ref="F320:F321"/>
    <mergeCell ref="F926:F927"/>
    <mergeCell ref="G926:G927"/>
    <mergeCell ref="F601:F602"/>
    <mergeCell ref="C672:C673"/>
    <mergeCell ref="J288:J289"/>
    <mergeCell ref="A152:A153"/>
    <mergeCell ref="B152:B153"/>
    <mergeCell ref="C152:C153"/>
    <mergeCell ref="D152:D153"/>
    <mergeCell ref="E152:E153"/>
    <mergeCell ref="F152:F153"/>
    <mergeCell ref="G152:G153"/>
    <mergeCell ref="F270:F271"/>
    <mergeCell ref="C281:C282"/>
    <mergeCell ref="D281:D282"/>
    <mergeCell ref="E281:E282"/>
    <mergeCell ref="F281:F282"/>
    <mergeCell ref="A241:B241"/>
    <mergeCell ref="A245:A246"/>
    <mergeCell ref="A234:R234"/>
    <mergeCell ref="E175:E176"/>
    <mergeCell ref="A197:R197"/>
    <mergeCell ref="F288:F289"/>
    <mergeCell ref="G288:G289"/>
    <mergeCell ref="B288:B289"/>
    <mergeCell ref="C288:C289"/>
    <mergeCell ref="D288:D289"/>
    <mergeCell ref="E288:E289"/>
    <mergeCell ref="I286:I287"/>
    <mergeCell ref="A270:A271"/>
    <mergeCell ref="B270:B271"/>
    <mergeCell ref="H286:H287"/>
    <mergeCell ref="B910:B911"/>
    <mergeCell ref="C910:C911"/>
    <mergeCell ref="D910:D911"/>
    <mergeCell ref="E910:E911"/>
    <mergeCell ref="I952:I953"/>
    <mergeCell ref="J952:J953"/>
    <mergeCell ref="A948:A949"/>
    <mergeCell ref="B948:B949"/>
    <mergeCell ref="J907:J908"/>
    <mergeCell ref="J881:J882"/>
    <mergeCell ref="J728:J729"/>
    <mergeCell ref="J570:J571"/>
    <mergeCell ref="I652:I653"/>
    <mergeCell ref="A650:A651"/>
    <mergeCell ref="B650:B651"/>
    <mergeCell ref="C650:C651"/>
    <mergeCell ref="A652:A653"/>
    <mergeCell ref="B652:B653"/>
    <mergeCell ref="C652:C653"/>
    <mergeCell ref="F570:F571"/>
    <mergeCell ref="I907:I908"/>
    <mergeCell ref="C728:C729"/>
    <mergeCell ref="D728:D729"/>
    <mergeCell ref="I738:I739"/>
    <mergeCell ref="J652:J653"/>
    <mergeCell ref="H728:H729"/>
    <mergeCell ref="I728:I729"/>
    <mergeCell ref="C570:C571"/>
    <mergeCell ref="D570:D571"/>
    <mergeCell ref="A728:A729"/>
    <mergeCell ref="B728:B729"/>
    <mergeCell ref="A570:A571"/>
    <mergeCell ref="I881:I882"/>
    <mergeCell ref="G894:G895"/>
    <mergeCell ref="H823:H824"/>
    <mergeCell ref="I823:I824"/>
    <mergeCell ref="F672:F673"/>
    <mergeCell ref="J910:J911"/>
    <mergeCell ref="H910:H911"/>
    <mergeCell ref="J954:J955"/>
    <mergeCell ref="H926:H927"/>
    <mergeCell ref="I926:I927"/>
    <mergeCell ref="J926:J927"/>
    <mergeCell ref="A976:A977"/>
    <mergeCell ref="B976:B977"/>
    <mergeCell ref="C976:C977"/>
    <mergeCell ref="I948:I949"/>
    <mergeCell ref="J948:J949"/>
    <mergeCell ref="A952:A953"/>
    <mergeCell ref="B952:B953"/>
    <mergeCell ref="C952:C953"/>
    <mergeCell ref="D952:D953"/>
    <mergeCell ref="E952:E953"/>
    <mergeCell ref="F952:F953"/>
    <mergeCell ref="I919:I920"/>
    <mergeCell ref="J919:J920"/>
    <mergeCell ref="D976:D977"/>
    <mergeCell ref="E976:E977"/>
    <mergeCell ref="F976:F977"/>
    <mergeCell ref="G976:G977"/>
    <mergeCell ref="H976:H977"/>
    <mergeCell ref="I976:I977"/>
    <mergeCell ref="G907:G908"/>
    <mergeCell ref="H907:H908"/>
    <mergeCell ref="B1037:B1038"/>
    <mergeCell ref="G1037:G1038"/>
    <mergeCell ref="H1037:H1038"/>
    <mergeCell ref="G1035:G1036"/>
    <mergeCell ref="I1008:I1009"/>
    <mergeCell ref="I1037:I1038"/>
    <mergeCell ref="J1037:J1038"/>
    <mergeCell ref="A1008:A1009"/>
    <mergeCell ref="A1018:B1018"/>
    <mergeCell ref="F1035:F1036"/>
    <mergeCell ref="A881:A882"/>
    <mergeCell ref="B881:B882"/>
    <mergeCell ref="C881:C882"/>
    <mergeCell ref="A819:A820"/>
    <mergeCell ref="B819:B820"/>
    <mergeCell ref="C819:C820"/>
    <mergeCell ref="D819:D820"/>
    <mergeCell ref="E819:E820"/>
    <mergeCell ref="F819:F820"/>
    <mergeCell ref="G819:G820"/>
    <mergeCell ref="H819:H820"/>
    <mergeCell ref="H881:H882"/>
    <mergeCell ref="E954:E955"/>
    <mergeCell ref="G954:G955"/>
    <mergeCell ref="H954:H955"/>
    <mergeCell ref="F954:F955"/>
    <mergeCell ref="A954:A955"/>
    <mergeCell ref="B954:B955"/>
    <mergeCell ref="C954:C955"/>
    <mergeCell ref="A910:A911"/>
    <mergeCell ref="A926:A927"/>
    <mergeCell ref="D954:D955"/>
    <mergeCell ref="J1008:J1009"/>
    <mergeCell ref="A1035:A1036"/>
    <mergeCell ref="B1035:B1036"/>
    <mergeCell ref="C1035:C1036"/>
    <mergeCell ref="D1035:D1036"/>
    <mergeCell ref="E1035:E1036"/>
    <mergeCell ref="F1008:F1009"/>
    <mergeCell ref="G1008:G1009"/>
    <mergeCell ref="B1008:B1009"/>
    <mergeCell ref="C1008:C1009"/>
    <mergeCell ref="D1008:D1009"/>
    <mergeCell ref="E1008:E1009"/>
    <mergeCell ref="A1011:R1011"/>
    <mergeCell ref="A1012:B1012"/>
    <mergeCell ref="I1035:I1036"/>
    <mergeCell ref="J1035:J1036"/>
    <mergeCell ref="A1015:B1015"/>
    <mergeCell ref="H1035:H1036"/>
    <mergeCell ref="A1030:B1030"/>
    <mergeCell ref="A1014:R1014"/>
    <mergeCell ref="A1020:R1020"/>
    <mergeCell ref="A1021:B1021"/>
    <mergeCell ref="A1029:R1029"/>
    <mergeCell ref="H1008:H1009"/>
    <mergeCell ref="A1017:R1017"/>
    <mergeCell ref="B1040:B1041"/>
    <mergeCell ref="B1057:B1058"/>
    <mergeCell ref="I1040:I1041"/>
    <mergeCell ref="A1037:A1038"/>
    <mergeCell ref="C1057:C1058"/>
    <mergeCell ref="D1057:D1058"/>
    <mergeCell ref="E1057:E1058"/>
    <mergeCell ref="A1061:B1061"/>
    <mergeCell ref="A1057:A1058"/>
    <mergeCell ref="A1060:R1060"/>
    <mergeCell ref="C1040:C1041"/>
    <mergeCell ref="E1040:E1041"/>
    <mergeCell ref="G1040:G1041"/>
    <mergeCell ref="F1040:F1041"/>
    <mergeCell ref="H1040:H1041"/>
    <mergeCell ref="A1067:B1067"/>
    <mergeCell ref="E742:E743"/>
    <mergeCell ref="F742:F743"/>
    <mergeCell ref="A742:A743"/>
    <mergeCell ref="I806:I807"/>
    <mergeCell ref="J806:J807"/>
    <mergeCell ref="A806:A807"/>
    <mergeCell ref="B806:B807"/>
    <mergeCell ref="I819:I820"/>
    <mergeCell ref="J819:J820"/>
    <mergeCell ref="C948:C949"/>
    <mergeCell ref="D948:D949"/>
    <mergeCell ref="E948:E949"/>
    <mergeCell ref="F948:F949"/>
    <mergeCell ref="G948:G949"/>
    <mergeCell ref="H948:H949"/>
    <mergeCell ref="D1040:D1041"/>
    <mergeCell ref="B502:B503"/>
    <mergeCell ref="C502:C503"/>
    <mergeCell ref="A907:A908"/>
    <mergeCell ref="B907:B908"/>
    <mergeCell ref="C907:C908"/>
    <mergeCell ref="D907:D908"/>
    <mergeCell ref="E907:E908"/>
    <mergeCell ref="F907:F908"/>
    <mergeCell ref="E881:E882"/>
    <mergeCell ref="F881:F882"/>
    <mergeCell ref="G881:G882"/>
    <mergeCell ref="D733:D734"/>
    <mergeCell ref="E733:E734"/>
    <mergeCell ref="F733:F734"/>
    <mergeCell ref="C806:C807"/>
    <mergeCell ref="D806:D807"/>
    <mergeCell ref="E806:E807"/>
    <mergeCell ref="F806:F807"/>
    <mergeCell ref="G806:G807"/>
    <mergeCell ref="B701:B702"/>
    <mergeCell ref="C701:C702"/>
    <mergeCell ref="D701:D702"/>
    <mergeCell ref="E701:E702"/>
    <mergeCell ref="G526:G527"/>
    <mergeCell ref="F534:F535"/>
    <mergeCell ref="C738:C739"/>
    <mergeCell ref="D652:D653"/>
    <mergeCell ref="D650:D651"/>
    <mergeCell ref="D881:D882"/>
    <mergeCell ref="G672:G673"/>
    <mergeCell ref="F665:F666"/>
    <mergeCell ref="G665:G666"/>
    <mergeCell ref="J389:J390"/>
    <mergeCell ref="F407:F409"/>
    <mergeCell ref="G407:G409"/>
    <mergeCell ref="H407:H409"/>
    <mergeCell ref="I407:I409"/>
    <mergeCell ref="J364:J365"/>
    <mergeCell ref="F364:F365"/>
    <mergeCell ref="J419:J420"/>
    <mergeCell ref="G419:G420"/>
    <mergeCell ref="A364:A365"/>
    <mergeCell ref="D359:D360"/>
    <mergeCell ref="G403:G404"/>
    <mergeCell ref="B380:B381"/>
    <mergeCell ref="C380:C381"/>
    <mergeCell ref="D380:D381"/>
    <mergeCell ref="E380:E381"/>
    <mergeCell ref="A346:R346"/>
    <mergeCell ref="A347:B347"/>
    <mergeCell ref="H359:H360"/>
    <mergeCell ref="A391:A392"/>
    <mergeCell ref="B391:B392"/>
    <mergeCell ref="C391:C392"/>
    <mergeCell ref="D391:D392"/>
    <mergeCell ref="E391:E392"/>
    <mergeCell ref="F391:F392"/>
    <mergeCell ref="G391:G392"/>
    <mergeCell ref="H391:H392"/>
    <mergeCell ref="I391:I392"/>
    <mergeCell ref="J391:J392"/>
    <mergeCell ref="G359:G360"/>
    <mergeCell ref="H419:H420"/>
    <mergeCell ref="E419:E420"/>
    <mergeCell ref="B545:B546"/>
    <mergeCell ref="C545:C546"/>
    <mergeCell ref="G565:G566"/>
    <mergeCell ref="H565:H566"/>
    <mergeCell ref="I565:I566"/>
    <mergeCell ref="G476:G477"/>
    <mergeCell ref="J480:J481"/>
    <mergeCell ref="G489:G490"/>
    <mergeCell ref="G463:G464"/>
    <mergeCell ref="J468:J469"/>
    <mergeCell ref="G378:G379"/>
    <mergeCell ref="H378:H379"/>
    <mergeCell ref="G399:G400"/>
    <mergeCell ref="H399:H400"/>
    <mergeCell ref="I389:I390"/>
    <mergeCell ref="A383:A385"/>
    <mergeCell ref="B383:B385"/>
    <mergeCell ref="A389:A390"/>
    <mergeCell ref="C423:C424"/>
    <mergeCell ref="D423:D424"/>
    <mergeCell ref="A399:A400"/>
    <mergeCell ref="B399:B400"/>
    <mergeCell ref="E465:E466"/>
    <mergeCell ref="J489:J490"/>
    <mergeCell ref="H480:H481"/>
    <mergeCell ref="H482:H483"/>
    <mergeCell ref="F465:F466"/>
    <mergeCell ref="F482:F483"/>
    <mergeCell ref="F489:F490"/>
    <mergeCell ref="J463:J464"/>
    <mergeCell ref="I476:I477"/>
    <mergeCell ref="J476:J477"/>
    <mergeCell ref="J465:J466"/>
    <mergeCell ref="I489:I490"/>
    <mergeCell ref="D489:D490"/>
    <mergeCell ref="G593:G594"/>
    <mergeCell ref="J459:J460"/>
    <mergeCell ref="G423:G424"/>
    <mergeCell ref="H423:H424"/>
    <mergeCell ref="J595:J596"/>
    <mergeCell ref="F590:F591"/>
    <mergeCell ref="G590:G591"/>
    <mergeCell ref="J407:J409"/>
    <mergeCell ref="F419:F420"/>
    <mergeCell ref="A444:R444"/>
    <mergeCell ref="E489:E490"/>
    <mergeCell ref="H489:H490"/>
    <mergeCell ref="G482:G483"/>
    <mergeCell ref="H474:H475"/>
    <mergeCell ref="J588:J589"/>
    <mergeCell ref="J461:J462"/>
    <mergeCell ref="A502:A503"/>
    <mergeCell ref="A534:A535"/>
    <mergeCell ref="B534:B535"/>
    <mergeCell ref="C534:C535"/>
    <mergeCell ref="D534:D535"/>
    <mergeCell ref="B463:B464"/>
    <mergeCell ref="C463:C464"/>
    <mergeCell ref="D463:D464"/>
    <mergeCell ref="E463:E464"/>
    <mergeCell ref="I459:I460"/>
    <mergeCell ref="G461:G462"/>
    <mergeCell ref="H461:H462"/>
    <mergeCell ref="I461:I462"/>
    <mergeCell ref="A403:A404"/>
    <mergeCell ref="B403:B404"/>
    <mergeCell ref="C403:C404"/>
    <mergeCell ref="A445:B445"/>
    <mergeCell ref="I419:I420"/>
    <mergeCell ref="H403:H404"/>
    <mergeCell ref="A429:R429"/>
    <mergeCell ref="I403:I404"/>
    <mergeCell ref="D419:D420"/>
    <mergeCell ref="E403:E404"/>
    <mergeCell ref="G459:G460"/>
    <mergeCell ref="H459:H460"/>
    <mergeCell ref="A430:B430"/>
    <mergeCell ref="A433:R433"/>
    <mergeCell ref="A434:B434"/>
    <mergeCell ref="F442:F443"/>
    <mergeCell ref="G442:G443"/>
    <mergeCell ref="D459:D460"/>
    <mergeCell ref="E459:E460"/>
    <mergeCell ref="A425:R425"/>
    <mergeCell ref="E442:E443"/>
    <mergeCell ref="I423:I424"/>
    <mergeCell ref="J423:J424"/>
    <mergeCell ref="J403:J404"/>
    <mergeCell ref="J442:J443"/>
    <mergeCell ref="A419:A420"/>
    <mergeCell ref="E423:E424"/>
    <mergeCell ref="F423:F424"/>
    <mergeCell ref="J534:J535"/>
    <mergeCell ref="H570:H571"/>
    <mergeCell ref="J491:J492"/>
    <mergeCell ref="G606:G607"/>
    <mergeCell ref="J593:J594"/>
    <mergeCell ref="G502:G503"/>
    <mergeCell ref="H502:H503"/>
    <mergeCell ref="I502:I503"/>
    <mergeCell ref="J502:J503"/>
    <mergeCell ref="I526:I527"/>
    <mergeCell ref="G534:G535"/>
    <mergeCell ref="G570:G571"/>
    <mergeCell ref="J545:J546"/>
    <mergeCell ref="I562:I563"/>
    <mergeCell ref="J562:J563"/>
    <mergeCell ref="J606:J607"/>
    <mergeCell ref="J526:J527"/>
    <mergeCell ref="I570:I571"/>
    <mergeCell ref="H534:H535"/>
    <mergeCell ref="I534:I535"/>
    <mergeCell ref="I545:I546"/>
    <mergeCell ref="J565:J566"/>
    <mergeCell ref="G545:G546"/>
    <mergeCell ref="E1037:E1038"/>
    <mergeCell ref="I864:I865"/>
    <mergeCell ref="J864:J865"/>
    <mergeCell ref="A894:A895"/>
    <mergeCell ref="B894:B895"/>
    <mergeCell ref="C894:C895"/>
    <mergeCell ref="F1079:F1080"/>
    <mergeCell ref="H1057:H1058"/>
    <mergeCell ref="G1079:G1080"/>
    <mergeCell ref="A1047:B1047"/>
    <mergeCell ref="A1040:A1041"/>
    <mergeCell ref="F1037:F1038"/>
    <mergeCell ref="C1037:C1038"/>
    <mergeCell ref="D1037:D1038"/>
    <mergeCell ref="I954:I955"/>
    <mergeCell ref="D894:D895"/>
    <mergeCell ref="A919:A920"/>
    <mergeCell ref="B919:B920"/>
    <mergeCell ref="C919:C920"/>
    <mergeCell ref="D919:D920"/>
    <mergeCell ref="E919:E920"/>
    <mergeCell ref="F919:F920"/>
    <mergeCell ref="G919:G920"/>
    <mergeCell ref="H919:H920"/>
    <mergeCell ref="H894:H895"/>
    <mergeCell ref="I894:I895"/>
    <mergeCell ref="J894:J895"/>
    <mergeCell ref="C950:C951"/>
    <mergeCell ref="D950:D951"/>
    <mergeCell ref="J1040:J1041"/>
    <mergeCell ref="A897:A898"/>
    <mergeCell ref="B897:B898"/>
    <mergeCell ref="I601:I602"/>
    <mergeCell ref="D590:D591"/>
    <mergeCell ref="B733:B734"/>
    <mergeCell ref="H637:H638"/>
    <mergeCell ref="I637:I638"/>
    <mergeCell ref="J637:J638"/>
    <mergeCell ref="F593:F594"/>
    <mergeCell ref="H652:H653"/>
    <mergeCell ref="I701:I702"/>
    <mergeCell ref="J614:J615"/>
    <mergeCell ref="G650:G651"/>
    <mergeCell ref="E703:E704"/>
    <mergeCell ref="F703:F704"/>
    <mergeCell ref="J601:J602"/>
    <mergeCell ref="I614:I615"/>
    <mergeCell ref="J749:J750"/>
    <mergeCell ref="J738:J739"/>
    <mergeCell ref="I733:I734"/>
    <mergeCell ref="G644:G645"/>
    <mergeCell ref="H644:H645"/>
    <mergeCell ref="I644:I645"/>
    <mergeCell ref="J644:J645"/>
    <mergeCell ref="J742:J743"/>
    <mergeCell ref="B703:B704"/>
    <mergeCell ref="C703:C704"/>
    <mergeCell ref="E652:E653"/>
    <mergeCell ref="F652:F653"/>
    <mergeCell ref="B665:B666"/>
    <mergeCell ref="C665:C666"/>
    <mergeCell ref="D665:D666"/>
    <mergeCell ref="E665:E666"/>
    <mergeCell ref="H733:H734"/>
    <mergeCell ref="E588:E589"/>
    <mergeCell ref="F588:F589"/>
    <mergeCell ref="G588:G589"/>
    <mergeCell ref="H588:H589"/>
    <mergeCell ref="I588:I589"/>
    <mergeCell ref="H606:H607"/>
    <mergeCell ref="I606:I607"/>
    <mergeCell ref="H593:H594"/>
    <mergeCell ref="I593:I594"/>
    <mergeCell ref="H595:H596"/>
    <mergeCell ref="I595:I596"/>
    <mergeCell ref="H590:H591"/>
    <mergeCell ref="I590:I591"/>
    <mergeCell ref="G474:G475"/>
    <mergeCell ref="I480:I481"/>
    <mergeCell ref="J590:J591"/>
    <mergeCell ref="B742:B743"/>
    <mergeCell ref="C742:C743"/>
    <mergeCell ref="D742:D743"/>
    <mergeCell ref="G742:G743"/>
    <mergeCell ref="H742:H743"/>
    <mergeCell ref="B590:B591"/>
    <mergeCell ref="B684:B685"/>
    <mergeCell ref="C684:C685"/>
    <mergeCell ref="D684:D685"/>
    <mergeCell ref="E684:E685"/>
    <mergeCell ref="F684:F685"/>
    <mergeCell ref="G684:G685"/>
    <mergeCell ref="E637:E638"/>
    <mergeCell ref="F701:F702"/>
    <mergeCell ref="G701:G702"/>
    <mergeCell ref="D601:D602"/>
    <mergeCell ref="E359:E360"/>
    <mergeCell ref="F359:F360"/>
    <mergeCell ref="I378:I379"/>
    <mergeCell ref="F284:F285"/>
    <mergeCell ref="G284:G285"/>
    <mergeCell ref="D749:D750"/>
    <mergeCell ref="E749:E750"/>
    <mergeCell ref="H749:H750"/>
    <mergeCell ref="H752:H753"/>
    <mergeCell ref="I752:I753"/>
    <mergeCell ref="F380:F381"/>
    <mergeCell ref="G380:G381"/>
    <mergeCell ref="H380:H381"/>
    <mergeCell ref="I380:I381"/>
    <mergeCell ref="J380:J381"/>
    <mergeCell ref="J383:J385"/>
    <mergeCell ref="I383:I385"/>
    <mergeCell ref="F383:F385"/>
    <mergeCell ref="G389:G390"/>
    <mergeCell ref="H389:H390"/>
    <mergeCell ref="I672:I673"/>
    <mergeCell ref="J672:J673"/>
    <mergeCell ref="D482:D483"/>
    <mergeCell ref="E482:E483"/>
    <mergeCell ref="D474:D475"/>
    <mergeCell ref="I491:I492"/>
    <mergeCell ref="D403:D404"/>
    <mergeCell ref="E386:E388"/>
    <mergeCell ref="F386:F388"/>
    <mergeCell ref="G386:G388"/>
    <mergeCell ref="H386:H388"/>
    <mergeCell ref="D588:D589"/>
    <mergeCell ref="B389:B390"/>
    <mergeCell ref="A380:A381"/>
    <mergeCell ref="C389:C390"/>
    <mergeCell ref="E389:E390"/>
    <mergeCell ref="G383:G385"/>
    <mergeCell ref="H383:H385"/>
    <mergeCell ref="D389:D390"/>
    <mergeCell ref="I386:I388"/>
    <mergeCell ref="J386:J388"/>
    <mergeCell ref="A386:A388"/>
    <mergeCell ref="B386:B388"/>
    <mergeCell ref="C386:C388"/>
    <mergeCell ref="D386:D388"/>
    <mergeCell ref="C733:C734"/>
    <mergeCell ref="G733:G734"/>
    <mergeCell ref="I742:I743"/>
    <mergeCell ref="B749:B750"/>
    <mergeCell ref="A595:A596"/>
    <mergeCell ref="B595:B596"/>
    <mergeCell ref="C595:C596"/>
    <mergeCell ref="D595:D596"/>
    <mergeCell ref="E595:E596"/>
    <mergeCell ref="F595:F596"/>
    <mergeCell ref="G595:G596"/>
    <mergeCell ref="F749:F750"/>
    <mergeCell ref="G749:G750"/>
    <mergeCell ref="A644:A645"/>
    <mergeCell ref="B644:B645"/>
    <mergeCell ref="H703:H704"/>
    <mergeCell ref="I703:I704"/>
    <mergeCell ref="H738:H739"/>
    <mergeCell ref="H672:H673"/>
    <mergeCell ref="A879:A880"/>
    <mergeCell ref="B879:B880"/>
    <mergeCell ref="C879:C880"/>
    <mergeCell ref="D879:D880"/>
    <mergeCell ref="E879:E880"/>
    <mergeCell ref="F879:F880"/>
    <mergeCell ref="G879:G880"/>
    <mergeCell ref="A738:A739"/>
    <mergeCell ref="A733:A734"/>
    <mergeCell ref="F637:F638"/>
    <mergeCell ref="G637:G638"/>
    <mergeCell ref="F790:F791"/>
    <mergeCell ref="G790:G791"/>
    <mergeCell ref="A606:A607"/>
    <mergeCell ref="A790:A791"/>
    <mergeCell ref="B790:B791"/>
    <mergeCell ref="C790:C791"/>
    <mergeCell ref="D790:D791"/>
    <mergeCell ref="E790:E791"/>
    <mergeCell ref="A749:A750"/>
    <mergeCell ref="C823:C824"/>
    <mergeCell ref="D823:D824"/>
    <mergeCell ref="E823:E824"/>
    <mergeCell ref="F823:F824"/>
    <mergeCell ref="G823:G824"/>
    <mergeCell ref="G703:G704"/>
    <mergeCell ref="G728:G729"/>
    <mergeCell ref="A703:A704"/>
    <mergeCell ref="B738:B739"/>
    <mergeCell ref="D738:D739"/>
    <mergeCell ref="E738:E739"/>
    <mergeCell ref="F738:F739"/>
    <mergeCell ref="A810:A811"/>
    <mergeCell ref="B810:B811"/>
    <mergeCell ref="A784:A785"/>
    <mergeCell ref="C784:C785"/>
    <mergeCell ref="D784:D785"/>
    <mergeCell ref="E784:E785"/>
    <mergeCell ref="F784:F785"/>
    <mergeCell ref="D810:D811"/>
    <mergeCell ref="E810:E811"/>
    <mergeCell ref="F810:F811"/>
    <mergeCell ref="G810:G811"/>
    <mergeCell ref="H810:H811"/>
    <mergeCell ref="I810:I811"/>
    <mergeCell ref="J810:J811"/>
    <mergeCell ref="B786:B787"/>
    <mergeCell ref="J752:J753"/>
    <mergeCell ref="J790:J791"/>
    <mergeCell ref="D786:D787"/>
    <mergeCell ref="E786:E787"/>
    <mergeCell ref="F786:F787"/>
    <mergeCell ref="G786:G787"/>
    <mergeCell ref="H786:H787"/>
    <mergeCell ref="I786:I787"/>
    <mergeCell ref="G784:G785"/>
    <mergeCell ref="H784:H785"/>
    <mergeCell ref="I784:I785"/>
    <mergeCell ref="J784:J785"/>
    <mergeCell ref="H806:H807"/>
    <mergeCell ref="G752:G753"/>
    <mergeCell ref="B784:B785"/>
    <mergeCell ref="J786:J787"/>
    <mergeCell ref="A864:A865"/>
    <mergeCell ref="B864:B865"/>
    <mergeCell ref="C864:C865"/>
    <mergeCell ref="D864:D865"/>
    <mergeCell ref="E864:E865"/>
    <mergeCell ref="F864:F865"/>
    <mergeCell ref="G864:G865"/>
    <mergeCell ref="H864:H865"/>
    <mergeCell ref="A637:A638"/>
    <mergeCell ref="B637:B638"/>
    <mergeCell ref="C637:C638"/>
    <mergeCell ref="D637:D638"/>
    <mergeCell ref="J703:J704"/>
    <mergeCell ref="A752:A753"/>
    <mergeCell ref="B752:B753"/>
    <mergeCell ref="C752:C753"/>
    <mergeCell ref="D752:D753"/>
    <mergeCell ref="E752:E753"/>
    <mergeCell ref="E841:E842"/>
    <mergeCell ref="F841:F842"/>
    <mergeCell ref="G841:G842"/>
    <mergeCell ref="J701:J702"/>
    <mergeCell ref="H701:H702"/>
    <mergeCell ref="C644:C645"/>
    <mergeCell ref="D644:D645"/>
    <mergeCell ref="E644:E645"/>
    <mergeCell ref="F644:F645"/>
    <mergeCell ref="H790:H791"/>
    <mergeCell ref="I790:I791"/>
    <mergeCell ref="A823:A824"/>
    <mergeCell ref="B823:B824"/>
    <mergeCell ref="J823:J824"/>
    <mergeCell ref="B950:B951"/>
    <mergeCell ref="E728:E729"/>
    <mergeCell ref="F728:F729"/>
    <mergeCell ref="C939:C940"/>
    <mergeCell ref="D939:D940"/>
    <mergeCell ref="E939:E940"/>
    <mergeCell ref="F939:F940"/>
    <mergeCell ref="G939:G940"/>
    <mergeCell ref="H939:H940"/>
    <mergeCell ref="I939:I940"/>
    <mergeCell ref="J939:J940"/>
    <mergeCell ref="H879:H880"/>
    <mergeCell ref="I879:I880"/>
    <mergeCell ref="J879:J880"/>
    <mergeCell ref="C810:C811"/>
    <mergeCell ref="F897:F898"/>
    <mergeCell ref="G897:G898"/>
    <mergeCell ref="H897:H898"/>
    <mergeCell ref="I749:I750"/>
    <mergeCell ref="I897:I898"/>
    <mergeCell ref="J897:J898"/>
    <mergeCell ref="F752:F753"/>
    <mergeCell ref="G910:G911"/>
    <mergeCell ref="F910:F911"/>
    <mergeCell ref="I910:I911"/>
    <mergeCell ref="G738:G739"/>
    <mergeCell ref="C897:C898"/>
    <mergeCell ref="D897:D898"/>
    <mergeCell ref="E897:E898"/>
    <mergeCell ref="E894:E895"/>
    <mergeCell ref="F894:F895"/>
    <mergeCell ref="C749:C750"/>
    <mergeCell ref="J62:J63"/>
    <mergeCell ref="I62:I63"/>
    <mergeCell ref="H62:H63"/>
    <mergeCell ref="G62:G63"/>
    <mergeCell ref="F62:F63"/>
    <mergeCell ref="E62:E63"/>
    <mergeCell ref="D62:D63"/>
    <mergeCell ref="C62:C63"/>
    <mergeCell ref="B62:B63"/>
    <mergeCell ref="A62:A63"/>
    <mergeCell ref="D703:D704"/>
    <mergeCell ref="J665:J666"/>
    <mergeCell ref="H684:H685"/>
    <mergeCell ref="I684:I685"/>
    <mergeCell ref="J684:J685"/>
    <mergeCell ref="I650:I651"/>
    <mergeCell ref="E650:E651"/>
    <mergeCell ref="A498:A499"/>
    <mergeCell ref="B498:B499"/>
    <mergeCell ref="C498:C499"/>
    <mergeCell ref="D498:D499"/>
    <mergeCell ref="E498:E499"/>
    <mergeCell ref="F498:F499"/>
    <mergeCell ref="G498:G499"/>
    <mergeCell ref="H498:H499"/>
    <mergeCell ref="I498:I499"/>
    <mergeCell ref="J498:J499"/>
    <mergeCell ref="C590:C591"/>
    <mergeCell ref="H545:H546"/>
    <mergeCell ref="E570:E571"/>
    <mergeCell ref="H526:H527"/>
    <mergeCell ref="A545:A546"/>
    <mergeCell ref="J59:J60"/>
    <mergeCell ref="I59:I60"/>
    <mergeCell ref="H59:H60"/>
    <mergeCell ref="G59:G60"/>
    <mergeCell ref="F59:F60"/>
    <mergeCell ref="E59:E60"/>
    <mergeCell ref="D59:D60"/>
    <mergeCell ref="C59:C60"/>
    <mergeCell ref="B59:B60"/>
    <mergeCell ref="A59:A60"/>
    <mergeCell ref="E950:E951"/>
    <mergeCell ref="F950:F951"/>
    <mergeCell ref="G950:G951"/>
    <mergeCell ref="H950:H951"/>
    <mergeCell ref="H665:H666"/>
    <mergeCell ref="I665:I666"/>
    <mergeCell ref="I950:I951"/>
    <mergeCell ref="J950:J951"/>
    <mergeCell ref="A939:A940"/>
    <mergeCell ref="B939:B940"/>
    <mergeCell ref="A841:A842"/>
    <mergeCell ref="H841:H842"/>
    <mergeCell ref="I841:I842"/>
    <mergeCell ref="B841:B842"/>
    <mergeCell ref="C841:C842"/>
    <mergeCell ref="D841:D842"/>
    <mergeCell ref="J841:J842"/>
    <mergeCell ref="B926:B927"/>
    <mergeCell ref="C926:C927"/>
    <mergeCell ref="D926:D927"/>
    <mergeCell ref="E926:E927"/>
    <mergeCell ref="A950:A951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2" firstPageNumber="2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</vt:lpstr>
      <vt:lpstr>Прилож!Заголовки_для_печати</vt:lpstr>
      <vt:lpstr>Прилож!Область_печати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Sivakova_OV</dc:creator>
  <cp:lastModifiedBy>Sivakova_OV</cp:lastModifiedBy>
  <cp:lastPrinted>2021-06-04T06:34:44Z</cp:lastPrinted>
  <dcterms:created xsi:type="dcterms:W3CDTF">2012-12-13T11:50:40Z</dcterms:created>
  <dcterms:modified xsi:type="dcterms:W3CDTF">2021-06-09T14:24:53Z</dcterms:modified>
</cp:coreProperties>
</file>