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60" yWindow="-45" windowWidth="19170" windowHeight="11760" tabRatio="897"/>
  </bookViews>
  <sheets>
    <sheet name="Прилож" sheetId="4" r:id="rId1"/>
  </sheets>
  <externalReferences>
    <externalReference r:id="rId2"/>
  </externalReferences>
  <definedNames>
    <definedName name="_xlnm.Print_Titles" localSheetId="0">Прилож!$11:$11</definedName>
    <definedName name="мп" localSheetId="0">#REF!</definedName>
    <definedName name="_xlnm.Print_Area" localSheetId="0">Прилож!$A$1:$R$1170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N1116" i="4" l="1"/>
  <c r="M1116" i="4"/>
  <c r="L1116" i="4"/>
  <c r="J1116" i="4"/>
  <c r="I1116" i="4"/>
  <c r="H1116" i="4"/>
  <c r="O1116" i="4"/>
  <c r="N1042" i="4"/>
  <c r="M1042" i="4"/>
  <c r="L1042" i="4"/>
  <c r="J1042" i="4"/>
  <c r="I1042" i="4"/>
  <c r="H1042" i="4"/>
  <c r="O1042" i="4"/>
  <c r="N1012" i="4"/>
  <c r="M1012" i="4"/>
  <c r="L1012" i="4"/>
  <c r="J1012" i="4"/>
  <c r="I1012" i="4"/>
  <c r="H1012" i="4"/>
  <c r="O1012" i="4"/>
  <c r="O1005" i="4"/>
  <c r="N448" i="4"/>
  <c r="M448" i="4"/>
  <c r="L448" i="4"/>
  <c r="J448" i="4"/>
  <c r="I448" i="4"/>
  <c r="H448" i="4"/>
  <c r="O448" i="4"/>
  <c r="N377" i="4"/>
  <c r="M377" i="4"/>
  <c r="L377" i="4"/>
  <c r="I377" i="4"/>
  <c r="H377" i="4"/>
  <c r="O377" i="4"/>
  <c r="N372" i="4"/>
  <c r="M372" i="4"/>
  <c r="L372" i="4"/>
  <c r="J372" i="4"/>
  <c r="I372" i="4"/>
  <c r="H372" i="4"/>
  <c r="O372" i="4"/>
  <c r="N349" i="4"/>
  <c r="M349" i="4"/>
  <c r="L349" i="4"/>
  <c r="J349" i="4"/>
  <c r="I349" i="4"/>
  <c r="H349" i="4"/>
  <c r="O349" i="4"/>
  <c r="N325" i="4"/>
  <c r="M325" i="4"/>
  <c r="L325" i="4"/>
  <c r="J325" i="4"/>
  <c r="I325" i="4"/>
  <c r="H325" i="4"/>
  <c r="O325" i="4"/>
  <c r="N210" i="4"/>
  <c r="M210" i="4"/>
  <c r="L210" i="4"/>
  <c r="J210" i="4"/>
  <c r="I210" i="4"/>
  <c r="H210" i="4"/>
  <c r="O210" i="4"/>
  <c r="N207" i="4"/>
  <c r="M207" i="4"/>
  <c r="L207" i="4"/>
  <c r="J207" i="4"/>
  <c r="I207" i="4"/>
  <c r="H207" i="4"/>
  <c r="O207" i="4"/>
  <c r="N201" i="4"/>
  <c r="M201" i="4"/>
  <c r="L201" i="4"/>
  <c r="J201" i="4"/>
  <c r="I201" i="4"/>
  <c r="H201" i="4"/>
  <c r="O201" i="4"/>
  <c r="N198" i="4"/>
  <c r="M198" i="4"/>
  <c r="L198" i="4"/>
  <c r="J198" i="4"/>
  <c r="I198" i="4"/>
  <c r="H198" i="4"/>
  <c r="O198" i="4"/>
  <c r="N194" i="4"/>
  <c r="M194" i="4"/>
  <c r="L194" i="4"/>
  <c r="J194" i="4"/>
  <c r="I194" i="4"/>
  <c r="H194" i="4"/>
  <c r="O194" i="4"/>
  <c r="N184" i="4"/>
  <c r="M184" i="4"/>
  <c r="L184" i="4"/>
  <c r="J184" i="4"/>
  <c r="I184" i="4"/>
  <c r="H184" i="4"/>
  <c r="O184" i="4"/>
  <c r="N181" i="4"/>
  <c r="M181" i="4"/>
  <c r="L181" i="4"/>
  <c r="J181" i="4"/>
  <c r="I181" i="4"/>
  <c r="H181" i="4"/>
  <c r="O181" i="4"/>
  <c r="N177" i="4"/>
  <c r="M177" i="4"/>
  <c r="L177" i="4"/>
  <c r="J177" i="4"/>
  <c r="I177" i="4"/>
  <c r="H177" i="4"/>
  <c r="O177" i="4"/>
  <c r="N170" i="4"/>
  <c r="M170" i="4"/>
  <c r="L170" i="4"/>
  <c r="J170" i="4"/>
  <c r="I170" i="4"/>
  <c r="H170" i="4"/>
  <c r="O170" i="4"/>
  <c r="N166" i="4"/>
  <c r="M166" i="4"/>
  <c r="L166" i="4"/>
  <c r="J166" i="4"/>
  <c r="I166" i="4"/>
  <c r="H166" i="4"/>
  <c r="O166" i="4"/>
  <c r="N149" i="4"/>
  <c r="M149" i="4"/>
  <c r="L149" i="4"/>
  <c r="J149" i="4"/>
  <c r="I149" i="4"/>
  <c r="H149" i="4"/>
  <c r="O149" i="4"/>
  <c r="N138" i="4"/>
  <c r="M138" i="4"/>
  <c r="L138" i="4"/>
  <c r="J138" i="4"/>
  <c r="I138" i="4"/>
  <c r="H138" i="4"/>
  <c r="O138" i="4"/>
  <c r="N135" i="4"/>
  <c r="M135" i="4"/>
  <c r="L135" i="4"/>
  <c r="J135" i="4"/>
  <c r="I135" i="4"/>
  <c r="H135" i="4"/>
  <c r="O135" i="4"/>
  <c r="N132" i="4"/>
  <c r="M132" i="4"/>
  <c r="L132" i="4"/>
  <c r="J132" i="4"/>
  <c r="I132" i="4"/>
  <c r="H132" i="4"/>
  <c r="O132" i="4"/>
  <c r="N122" i="4"/>
  <c r="M122" i="4"/>
  <c r="L122" i="4"/>
  <c r="J122" i="4"/>
  <c r="I122" i="4"/>
  <c r="H122" i="4"/>
  <c r="O122" i="4"/>
  <c r="N117" i="4"/>
  <c r="M117" i="4"/>
  <c r="L117" i="4"/>
  <c r="J117" i="4"/>
  <c r="I117" i="4"/>
  <c r="H117" i="4"/>
  <c r="O117" i="4"/>
  <c r="N108" i="4"/>
  <c r="M108" i="4"/>
  <c r="L108" i="4"/>
  <c r="J108" i="4"/>
  <c r="I108" i="4"/>
  <c r="H108" i="4"/>
  <c r="O108" i="4"/>
  <c r="N105" i="4"/>
  <c r="M105" i="4"/>
  <c r="L105" i="4"/>
  <c r="J105" i="4"/>
  <c r="I105" i="4"/>
  <c r="H105" i="4"/>
  <c r="O105" i="4"/>
  <c r="N96" i="4"/>
  <c r="M96" i="4"/>
  <c r="L96" i="4"/>
  <c r="J96" i="4"/>
  <c r="I96" i="4"/>
  <c r="H96" i="4"/>
  <c r="O96" i="4"/>
  <c r="N92" i="4"/>
  <c r="M92" i="4"/>
  <c r="L92" i="4"/>
  <c r="J92" i="4"/>
  <c r="I92" i="4"/>
  <c r="H92" i="4"/>
  <c r="O92" i="4"/>
  <c r="N88" i="4"/>
  <c r="M88" i="4"/>
  <c r="L88" i="4"/>
  <c r="J88" i="4"/>
  <c r="I88" i="4"/>
  <c r="H88" i="4"/>
  <c r="O88" i="4"/>
  <c r="N22" i="4"/>
  <c r="M22" i="4"/>
  <c r="L22" i="4"/>
  <c r="J22" i="4"/>
  <c r="I22" i="4"/>
  <c r="H22" i="4"/>
  <c r="O22" i="4"/>
  <c r="N14" i="4"/>
  <c r="M14" i="4"/>
  <c r="L14" i="4"/>
  <c r="J14" i="4"/>
  <c r="I14" i="4"/>
  <c r="H14" i="4"/>
  <c r="O14" i="4"/>
  <c r="K48" i="4" l="1"/>
  <c r="P48" i="4" s="1"/>
  <c r="N1022" i="4" l="1"/>
  <c r="M1022" i="4"/>
  <c r="L1022" i="4"/>
  <c r="J1022" i="4"/>
  <c r="I1022" i="4"/>
  <c r="H1022" i="4"/>
  <c r="O1022" i="4"/>
  <c r="K393" i="4"/>
  <c r="P393" i="4" s="1"/>
  <c r="I244" i="4"/>
  <c r="H244" i="4"/>
  <c r="J244" i="4"/>
  <c r="N244" i="4"/>
  <c r="M244" i="4"/>
  <c r="L244" i="4"/>
  <c r="O244" i="4"/>
  <c r="K249" i="4"/>
  <c r="P249" i="4" s="1"/>
  <c r="K248" i="4"/>
  <c r="P248" i="4" s="1"/>
  <c r="P247" i="4"/>
  <c r="K247" i="4"/>
  <c r="K246" i="4"/>
  <c r="P246" i="4" s="1"/>
  <c r="K245" i="4"/>
  <c r="P245" i="4" l="1"/>
  <c r="K1136" i="4" l="1"/>
  <c r="P1136" i="4" s="1"/>
  <c r="T16" i="4" l="1"/>
  <c r="T25" i="4" l="1"/>
  <c r="N82" i="4" l="1"/>
  <c r="M82" i="4"/>
  <c r="L82" i="4"/>
  <c r="N85" i="4"/>
  <c r="M85" i="4"/>
  <c r="L85" i="4"/>
  <c r="N213" i="4"/>
  <c r="M213" i="4"/>
  <c r="L213" i="4"/>
  <c r="N217" i="4"/>
  <c r="M217" i="4"/>
  <c r="L217" i="4"/>
  <c r="N225" i="4"/>
  <c r="M225" i="4"/>
  <c r="L225" i="4"/>
  <c r="N228" i="4"/>
  <c r="M228" i="4"/>
  <c r="L228" i="4"/>
  <c r="N234" i="4"/>
  <c r="M234" i="4"/>
  <c r="L234" i="4"/>
  <c r="N238" i="4"/>
  <c r="M238" i="4"/>
  <c r="L238" i="4"/>
  <c r="N241" i="4"/>
  <c r="M241" i="4"/>
  <c r="L241" i="4"/>
  <c r="N258" i="4"/>
  <c r="M258" i="4"/>
  <c r="L258" i="4"/>
  <c r="N263" i="4"/>
  <c r="M263" i="4"/>
  <c r="L263" i="4"/>
  <c r="N266" i="4"/>
  <c r="M266" i="4"/>
  <c r="L266" i="4"/>
  <c r="N320" i="4"/>
  <c r="M320" i="4"/>
  <c r="L320" i="4"/>
  <c r="N369" i="4"/>
  <c r="M369" i="4"/>
  <c r="L369" i="4"/>
  <c r="N421" i="4"/>
  <c r="M421" i="4"/>
  <c r="L421" i="4"/>
  <c r="N425" i="4"/>
  <c r="M425" i="4"/>
  <c r="L425" i="4"/>
  <c r="N429" i="4"/>
  <c r="M429" i="4"/>
  <c r="L429" i="4"/>
  <c r="N433" i="4"/>
  <c r="M433" i="4"/>
  <c r="L433" i="4"/>
  <c r="N437" i="4"/>
  <c r="M437" i="4"/>
  <c r="L437" i="4"/>
  <c r="N440" i="4"/>
  <c r="M440" i="4"/>
  <c r="L440" i="4"/>
  <c r="N444" i="4"/>
  <c r="M444" i="4"/>
  <c r="L444" i="4"/>
  <c r="N1005" i="4"/>
  <c r="M1005" i="4"/>
  <c r="L1005" i="4"/>
  <c r="N1019" i="4"/>
  <c r="M1019" i="4"/>
  <c r="L1019" i="4"/>
  <c r="N1027" i="4"/>
  <c r="M1027" i="4"/>
  <c r="L1027" i="4"/>
  <c r="N1030" i="4"/>
  <c r="M1030" i="4"/>
  <c r="L1030" i="4"/>
  <c r="N1033" i="4"/>
  <c r="M1033" i="4"/>
  <c r="L1033" i="4"/>
  <c r="I1059" i="4"/>
  <c r="H1059" i="4"/>
  <c r="J1059" i="4"/>
  <c r="N1059" i="4"/>
  <c r="M1059" i="4"/>
  <c r="L1059" i="4"/>
  <c r="N1066" i="4"/>
  <c r="M1066" i="4"/>
  <c r="L1066" i="4"/>
  <c r="N1074" i="4"/>
  <c r="M1074" i="4"/>
  <c r="L1074" i="4"/>
  <c r="N1077" i="4"/>
  <c r="M1077" i="4"/>
  <c r="L1077" i="4"/>
  <c r="N1086" i="4"/>
  <c r="M1086" i="4"/>
  <c r="L1086" i="4"/>
  <c r="N1096" i="4"/>
  <c r="M1096" i="4"/>
  <c r="L1096" i="4"/>
  <c r="N1101" i="4"/>
  <c r="M1101" i="4"/>
  <c r="L1101" i="4"/>
  <c r="N1104" i="4"/>
  <c r="M1104" i="4"/>
  <c r="L1104" i="4"/>
  <c r="N1109" i="4"/>
  <c r="M1109" i="4"/>
  <c r="L1109" i="4"/>
  <c r="O1168" i="4"/>
  <c r="O1164" i="4"/>
  <c r="O1159" i="4"/>
  <c r="O1109" i="4"/>
  <c r="O1104" i="4"/>
  <c r="O1096" i="4"/>
  <c r="O1086" i="4"/>
  <c r="O1080" i="4"/>
  <c r="O1066" i="4"/>
  <c r="O1059" i="4"/>
  <c r="O1033" i="4"/>
  <c r="O444" i="4"/>
  <c r="O440" i="4"/>
  <c r="O437" i="4"/>
  <c r="O433" i="4"/>
  <c r="O429" i="4"/>
  <c r="O425" i="4"/>
  <c r="O421" i="4"/>
  <c r="O369" i="4"/>
  <c r="O320" i="4"/>
  <c r="O266" i="4"/>
  <c r="O263" i="4"/>
  <c r="O258" i="4"/>
  <c r="O241" i="4"/>
  <c r="O238" i="4"/>
  <c r="O234" i="4"/>
  <c r="O228" i="4"/>
  <c r="O225" i="4"/>
  <c r="O217" i="4"/>
  <c r="O213" i="4"/>
  <c r="K750" i="4" l="1"/>
  <c r="P750" i="4" s="1"/>
  <c r="K1064" i="4" l="1"/>
  <c r="P1064" i="4" s="1"/>
  <c r="K1063" i="4"/>
  <c r="P1063" i="4" s="1"/>
  <c r="O1030" i="4" l="1"/>
  <c r="J1030" i="4"/>
  <c r="I1030" i="4"/>
  <c r="H1030" i="4"/>
  <c r="S1031" i="4"/>
  <c r="K1031" i="4"/>
  <c r="P1031" i="4" l="1"/>
  <c r="P1030" i="4" s="1"/>
  <c r="K1030" i="4"/>
  <c r="K936" i="4"/>
  <c r="P936" i="4" s="1"/>
  <c r="K647" i="4" l="1"/>
  <c r="P647" i="4" s="1"/>
  <c r="K1083" i="4"/>
  <c r="P1083" i="4" s="1"/>
  <c r="K34" i="4"/>
  <c r="P34" i="4" s="1"/>
  <c r="K917" i="4"/>
  <c r="P917" i="4" s="1"/>
  <c r="K895" i="4"/>
  <c r="P895" i="4" s="1"/>
  <c r="K886" i="4"/>
  <c r="P886" i="4" s="1"/>
  <c r="K474" i="4"/>
  <c r="P474" i="4" s="1"/>
  <c r="P23" i="4" l="1"/>
  <c r="K23" i="4"/>
  <c r="K409" i="4" l="1"/>
  <c r="P409" i="4" s="1"/>
  <c r="K374" i="4"/>
  <c r="P374" i="4" s="1"/>
  <c r="K203" i="4"/>
  <c r="P203" i="4" s="1"/>
  <c r="K191" i="4"/>
  <c r="P191" i="4" s="1"/>
  <c r="K328" i="4" l="1"/>
  <c r="P328" i="4" s="1"/>
  <c r="K818" i="4"/>
  <c r="P818" i="4" s="1"/>
  <c r="K412" i="4" l="1"/>
  <c r="P412" i="4" s="1"/>
  <c r="K790" i="4" l="1"/>
  <c r="P790" i="4" s="1"/>
  <c r="K788" i="4"/>
  <c r="P788" i="4" s="1"/>
  <c r="K807" i="4" l="1"/>
  <c r="P807" i="4" s="1"/>
  <c r="K1098" i="4" l="1"/>
  <c r="P1098" i="4" s="1"/>
  <c r="K129" i="4"/>
  <c r="P129" i="4" s="1"/>
  <c r="K1134" i="4" l="1"/>
  <c r="P1134" i="4" s="1"/>
  <c r="K826" i="4"/>
  <c r="P826" i="4" s="1"/>
  <c r="K390" i="4" l="1"/>
  <c r="P390" i="4" s="1"/>
  <c r="K562" i="4" l="1"/>
  <c r="K61" i="4"/>
  <c r="P61" i="4" s="1"/>
  <c r="K565" i="4"/>
  <c r="P565" i="4" s="1"/>
  <c r="K605" i="4" l="1"/>
  <c r="K446" i="4" l="1"/>
  <c r="P446" i="4" s="1"/>
  <c r="K24" i="4"/>
  <c r="P24" i="4"/>
  <c r="K25" i="4"/>
  <c r="P25" i="4" s="1"/>
  <c r="S25" i="4"/>
  <c r="K26" i="4"/>
  <c r="P26" i="4" s="1"/>
  <c r="K27" i="4"/>
  <c r="P27" i="4" s="1"/>
  <c r="K28" i="4"/>
  <c r="P28" i="4" s="1"/>
  <c r="K29" i="4"/>
  <c r="P29" i="4" s="1"/>
  <c r="K30" i="4"/>
  <c r="P30" i="4" s="1"/>
  <c r="K31" i="4"/>
  <c r="P31" i="4" s="1"/>
  <c r="K32" i="4"/>
  <c r="P32" i="4" s="1"/>
  <c r="K33" i="4"/>
  <c r="P33" i="4" s="1"/>
  <c r="K35" i="4"/>
  <c r="P35" i="4" s="1"/>
  <c r="K36" i="4"/>
  <c r="P36" i="4" s="1"/>
  <c r="K37" i="4"/>
  <c r="P37" i="4" s="1"/>
  <c r="K38" i="4"/>
  <c r="P38" i="4" s="1"/>
  <c r="K39" i="4"/>
  <c r="P39" i="4" s="1"/>
  <c r="K40" i="4"/>
  <c r="P40" i="4" s="1"/>
  <c r="K41" i="4"/>
  <c r="P41" i="4" s="1"/>
  <c r="K42" i="4"/>
  <c r="P42" i="4" s="1"/>
  <c r="K43" i="4"/>
  <c r="P43" i="4" s="1"/>
  <c r="K45" i="4"/>
  <c r="P45" i="4" s="1"/>
  <c r="K46" i="4"/>
  <c r="P46" i="4" s="1"/>
  <c r="K47" i="4"/>
  <c r="P47" i="4" s="1"/>
  <c r="K49" i="4"/>
  <c r="P49" i="4" s="1"/>
  <c r="K50" i="4"/>
  <c r="P50" i="4" s="1"/>
  <c r="K51" i="4"/>
  <c r="P51" i="4" s="1"/>
  <c r="K52" i="4"/>
  <c r="P52" i="4" s="1"/>
  <c r="K53" i="4"/>
  <c r="P53" i="4" s="1"/>
  <c r="K54" i="4"/>
  <c r="P54" i="4" s="1"/>
  <c r="K55" i="4"/>
  <c r="P55" i="4" s="1"/>
  <c r="K56" i="4"/>
  <c r="P56" i="4" s="1"/>
  <c r="K57" i="4"/>
  <c r="P57" i="4" s="1"/>
  <c r="K58" i="4"/>
  <c r="P58" i="4" s="1"/>
  <c r="K59" i="4"/>
  <c r="P59" i="4" s="1"/>
  <c r="K60" i="4"/>
  <c r="P60" i="4" s="1"/>
  <c r="K62" i="4"/>
  <c r="P62" i="4" s="1"/>
  <c r="K63" i="4"/>
  <c r="P63" i="4" s="1"/>
  <c r="K64" i="4"/>
  <c r="P64" i="4" s="1"/>
  <c r="K65" i="4"/>
  <c r="P65" i="4" s="1"/>
  <c r="K66" i="4"/>
  <c r="P66" i="4" s="1"/>
  <c r="K67" i="4"/>
  <c r="P67" i="4" s="1"/>
  <c r="K68" i="4"/>
  <c r="P68" i="4" s="1"/>
  <c r="K69" i="4"/>
  <c r="P69" i="4" s="1"/>
  <c r="K70" i="4"/>
  <c r="P70" i="4" s="1"/>
  <c r="K71" i="4"/>
  <c r="P71" i="4" s="1"/>
  <c r="K72" i="4"/>
  <c r="P72" i="4" s="1"/>
  <c r="K73" i="4"/>
  <c r="P73" i="4" s="1"/>
  <c r="K74" i="4"/>
  <c r="P74" i="4" s="1"/>
  <c r="K75" i="4"/>
  <c r="P75" i="4" s="1"/>
  <c r="K76" i="4"/>
  <c r="P76" i="4" s="1"/>
  <c r="K77" i="4"/>
  <c r="P77" i="4" s="1"/>
  <c r="K78" i="4"/>
  <c r="P78" i="4" s="1"/>
  <c r="K79" i="4"/>
  <c r="P79" i="4" s="1"/>
  <c r="K80" i="4"/>
  <c r="P80" i="4" s="1"/>
  <c r="K1089" i="4" l="1"/>
  <c r="P1089" i="4" s="1"/>
  <c r="K552" i="4" l="1"/>
  <c r="P552" i="4" s="1"/>
  <c r="K548" i="4"/>
  <c r="P548" i="4" s="1"/>
  <c r="K676" i="4"/>
  <c r="P676" i="4" s="1"/>
  <c r="K568" i="4"/>
  <c r="P568" i="4" s="1"/>
  <c r="K496" i="4"/>
  <c r="P496" i="4" s="1"/>
  <c r="K402" i="4"/>
  <c r="P402" i="4" s="1"/>
  <c r="K331" i="4"/>
  <c r="P331" i="4" s="1"/>
  <c r="K329" i="4"/>
  <c r="P329" i="4" s="1"/>
  <c r="K89" i="4"/>
  <c r="K617" i="4"/>
  <c r="P617" i="4" s="1"/>
  <c r="K959" i="4"/>
  <c r="P959" i="4" s="1"/>
  <c r="K955" i="4"/>
  <c r="P955" i="4" s="1"/>
  <c r="P89" i="4" l="1"/>
  <c r="K882" i="4"/>
  <c r="P882" i="4" s="1"/>
  <c r="K648" i="4"/>
  <c r="P648" i="4" s="1"/>
  <c r="K946" i="4"/>
  <c r="P946" i="4" s="1"/>
  <c r="K957" i="4"/>
  <c r="P957" i="4" s="1"/>
  <c r="K503" i="4"/>
  <c r="P503" i="4" s="1"/>
  <c r="K753" i="4"/>
  <c r="P753" i="4" s="1"/>
  <c r="K640" i="4"/>
  <c r="P640" i="4" s="1"/>
  <c r="K925" i="4"/>
  <c r="P925" i="4" s="1"/>
  <c r="K926" i="4"/>
  <c r="K813" i="4"/>
  <c r="P813" i="4" s="1"/>
  <c r="K844" i="4"/>
  <c r="P844" i="4" s="1"/>
  <c r="K983" i="4" l="1"/>
  <c r="P983" i="4" s="1"/>
  <c r="K903" i="4" l="1"/>
  <c r="P903" i="4" s="1"/>
  <c r="K900" i="4"/>
  <c r="P900" i="4" s="1"/>
  <c r="K868" i="4"/>
  <c r="P868" i="4" s="1"/>
  <c r="K670" i="4"/>
  <c r="P670" i="4" s="1"/>
  <c r="K597" i="4"/>
  <c r="P597" i="4" s="1"/>
  <c r="K594" i="4"/>
  <c r="P594" i="4" s="1"/>
  <c r="K599" i="4"/>
  <c r="P599" i="4" s="1"/>
  <c r="K427" i="4"/>
  <c r="P427" i="4" s="1"/>
  <c r="K395" i="4"/>
  <c r="P395" i="4" s="1"/>
  <c r="K383" i="4"/>
  <c r="P383" i="4" s="1"/>
  <c r="K933" i="4" l="1"/>
  <c r="P933" i="4" s="1"/>
  <c r="K798" i="4"/>
  <c r="P798" i="4" s="1"/>
  <c r="K679" i="4" l="1"/>
  <c r="P679" i="4" s="1"/>
  <c r="K746" i="4"/>
  <c r="P746" i="4" s="1"/>
  <c r="S452" i="4"/>
  <c r="S1117" i="4" l="1"/>
  <c r="S1114" i="4"/>
  <c r="S1105" i="4"/>
  <c r="S1102" i="4"/>
  <c r="S1099" i="4"/>
  <c r="S1091" i="4"/>
  <c r="S1084" i="4"/>
  <c r="S1070" i="4"/>
  <c r="S1060" i="4"/>
  <c r="S1047" i="4"/>
  <c r="S1034" i="4"/>
  <c r="S1015" i="4"/>
  <c r="S1006" i="4"/>
  <c r="S445" i="4"/>
  <c r="S426" i="4"/>
  <c r="S422" i="4"/>
  <c r="S378" i="4"/>
  <c r="S352" i="4"/>
  <c r="S326" i="4"/>
  <c r="S321" i="4"/>
  <c r="S267" i="4"/>
  <c r="S264" i="4"/>
  <c r="S259" i="4"/>
  <c r="S250" i="4"/>
  <c r="S239" i="4"/>
  <c r="S232" i="4"/>
  <c r="S226" i="4"/>
  <c r="S218" i="4"/>
  <c r="S214" i="4"/>
  <c r="S204" i="4"/>
  <c r="S185" i="4"/>
  <c r="S182" i="4"/>
  <c r="S155" i="4"/>
  <c r="S142" i="4"/>
  <c r="S126" i="4"/>
  <c r="S111" i="4"/>
  <c r="O1101" i="4"/>
  <c r="O1019" i="4"/>
  <c r="K823" i="4" l="1"/>
  <c r="P823" i="4" s="1"/>
  <c r="K757" i="4" l="1"/>
  <c r="P757" i="4" s="1"/>
  <c r="K708" i="4"/>
  <c r="P708" i="4" s="1"/>
  <c r="K706" i="4"/>
  <c r="P706" i="4" s="1"/>
  <c r="K689" i="4"/>
  <c r="P689" i="4" s="1"/>
  <c r="K610" i="4"/>
  <c r="P610" i="4" s="1"/>
  <c r="P605" i="4"/>
  <c r="K215" i="4"/>
  <c r="K1128" i="4"/>
  <c r="P1128" i="4" s="1"/>
  <c r="K810" i="4"/>
  <c r="P810" i="4" s="1"/>
  <c r="K467" i="4"/>
  <c r="P467" i="4" s="1"/>
  <c r="K465" i="4"/>
  <c r="P465" i="4" s="1"/>
  <c r="K463" i="4"/>
  <c r="P463" i="4" s="1"/>
  <c r="K894" i="4"/>
  <c r="P894" i="4" s="1"/>
  <c r="P215" i="4" l="1"/>
  <c r="K386" i="4"/>
  <c r="P386" i="4" s="1"/>
  <c r="K1157" i="4"/>
  <c r="P1157" i="4" s="1"/>
  <c r="P794" i="4"/>
  <c r="K794" i="4"/>
  <c r="P743" i="4"/>
  <c r="K743" i="4"/>
  <c r="N1159" i="4" l="1"/>
  <c r="M1159" i="4"/>
  <c r="L1159" i="4"/>
  <c r="K1160" i="4"/>
  <c r="P1160" i="4" s="1"/>
  <c r="K1162" i="4"/>
  <c r="P1162" i="4" s="1"/>
  <c r="K538" i="4" l="1"/>
  <c r="P538" i="4" s="1"/>
  <c r="K733" i="4" l="1"/>
  <c r="P733" i="4" s="1"/>
  <c r="K192" i="4"/>
  <c r="P192" i="4" s="1"/>
  <c r="K340" i="4"/>
  <c r="P340" i="4" s="1"/>
  <c r="K173" i="4"/>
  <c r="K172" i="4"/>
  <c r="P172" i="4" s="1"/>
  <c r="P173" i="4" l="1"/>
  <c r="K990" i="4"/>
  <c r="P990" i="4" s="1"/>
  <c r="N1168" i="4" l="1"/>
  <c r="M1168" i="4"/>
  <c r="L1168" i="4"/>
  <c r="J1168" i="4"/>
  <c r="I1168" i="4"/>
  <c r="H1168" i="4"/>
  <c r="N1164" i="4"/>
  <c r="M1164" i="4"/>
  <c r="L1164" i="4"/>
  <c r="J1164" i="4"/>
  <c r="I1164" i="4"/>
  <c r="H1164" i="4"/>
  <c r="J1159" i="4"/>
  <c r="I1159" i="4"/>
  <c r="H1159" i="4"/>
  <c r="N1113" i="4"/>
  <c r="M1113" i="4"/>
  <c r="L1113" i="4"/>
  <c r="J1113" i="4"/>
  <c r="I1113" i="4"/>
  <c r="H1113" i="4"/>
  <c r="O1113" i="4"/>
  <c r="J1109" i="4"/>
  <c r="I1109" i="4"/>
  <c r="H1109" i="4"/>
  <c r="J1104" i="4"/>
  <c r="I1104" i="4"/>
  <c r="H1104" i="4"/>
  <c r="J1101" i="4"/>
  <c r="I1101" i="4"/>
  <c r="H1101" i="4"/>
  <c r="J1096" i="4"/>
  <c r="I1096" i="4"/>
  <c r="H1096" i="4"/>
  <c r="J1086" i="4"/>
  <c r="I1086" i="4"/>
  <c r="H1086" i="4"/>
  <c r="N1080" i="4"/>
  <c r="M1080" i="4"/>
  <c r="L1080" i="4"/>
  <c r="J1080" i="4"/>
  <c r="I1080" i="4"/>
  <c r="H1080" i="4"/>
  <c r="J1077" i="4"/>
  <c r="I1077" i="4"/>
  <c r="H1077" i="4"/>
  <c r="O1077" i="4"/>
  <c r="J1074" i="4"/>
  <c r="I1074" i="4"/>
  <c r="H1074" i="4"/>
  <c r="O1074" i="4"/>
  <c r="J1066" i="4"/>
  <c r="I1066" i="4"/>
  <c r="H1066" i="4"/>
  <c r="J1033" i="4"/>
  <c r="I1033" i="4"/>
  <c r="H1033" i="4"/>
  <c r="J1027" i="4"/>
  <c r="I1027" i="4"/>
  <c r="H1027" i="4"/>
  <c r="O1027" i="4"/>
  <c r="J1019" i="4"/>
  <c r="I1019" i="4"/>
  <c r="H1019" i="4"/>
  <c r="J1005" i="4"/>
  <c r="I1005" i="4"/>
  <c r="H1005" i="4"/>
  <c r="J444" i="4"/>
  <c r="I444" i="4"/>
  <c r="H444" i="4"/>
  <c r="J440" i="4"/>
  <c r="I440" i="4"/>
  <c r="H440" i="4"/>
  <c r="J437" i="4"/>
  <c r="I437" i="4"/>
  <c r="H437" i="4"/>
  <c r="J433" i="4"/>
  <c r="I433" i="4"/>
  <c r="H433" i="4"/>
  <c r="J429" i="4"/>
  <c r="I429" i="4"/>
  <c r="H429" i="4"/>
  <c r="J425" i="4"/>
  <c r="I425" i="4"/>
  <c r="H425" i="4"/>
  <c r="J421" i="4"/>
  <c r="I421" i="4"/>
  <c r="H421" i="4"/>
  <c r="J369" i="4"/>
  <c r="I369" i="4"/>
  <c r="H369" i="4"/>
  <c r="J320" i="4"/>
  <c r="I320" i="4"/>
  <c r="H320" i="4"/>
  <c r="J266" i="4"/>
  <c r="I266" i="4"/>
  <c r="H266" i="4"/>
  <c r="J263" i="4"/>
  <c r="I263" i="4"/>
  <c r="H263" i="4"/>
  <c r="J258" i="4"/>
  <c r="I258" i="4"/>
  <c r="H258" i="4"/>
  <c r="J241" i="4"/>
  <c r="I241" i="4"/>
  <c r="H241" i="4"/>
  <c r="J238" i="4"/>
  <c r="I238" i="4"/>
  <c r="H238" i="4"/>
  <c r="J234" i="4"/>
  <c r="I234" i="4"/>
  <c r="H234" i="4"/>
  <c r="J228" i="4"/>
  <c r="I228" i="4"/>
  <c r="H228" i="4"/>
  <c r="J225" i="4"/>
  <c r="I225" i="4"/>
  <c r="H225" i="4"/>
  <c r="J217" i="4"/>
  <c r="I217" i="4"/>
  <c r="H217" i="4"/>
  <c r="J213" i="4"/>
  <c r="I213" i="4"/>
  <c r="H213" i="4"/>
  <c r="J85" i="4"/>
  <c r="I85" i="4"/>
  <c r="H85" i="4"/>
  <c r="O85" i="4"/>
  <c r="J82" i="4"/>
  <c r="I82" i="4"/>
  <c r="H82" i="4"/>
  <c r="H12" i="4" l="1"/>
  <c r="M12" i="4"/>
  <c r="I12" i="4"/>
  <c r="N12" i="4"/>
  <c r="L12" i="4"/>
  <c r="K1161" i="4"/>
  <c r="K1159" i="4" s="1"/>
  <c r="K1170" i="4"/>
  <c r="P1170" i="4" s="1"/>
  <c r="P1161" i="4" l="1"/>
  <c r="P1159" i="4"/>
  <c r="K1166" i="4" l="1"/>
  <c r="P1166" i="4" s="1"/>
  <c r="K126" i="4" l="1"/>
  <c r="K127" i="4"/>
  <c r="K616" i="4"/>
  <c r="P616" i="4" s="1"/>
  <c r="K1102" i="4" l="1"/>
  <c r="K1101" i="4" s="1"/>
  <c r="P1102" i="4" l="1"/>
  <c r="P1101" i="4"/>
  <c r="K1165" i="4"/>
  <c r="K1164" i="4" s="1"/>
  <c r="K1156" i="4"/>
  <c r="P1156" i="4" s="1"/>
  <c r="K773" i="4"/>
  <c r="P773" i="4" s="1"/>
  <c r="J419" i="4"/>
  <c r="J377" i="4" s="1"/>
  <c r="J12" i="4" s="1"/>
  <c r="P1165" i="4" l="1"/>
  <c r="P1164" i="4"/>
  <c r="K970" i="4"/>
  <c r="P970" i="4" s="1"/>
  <c r="K730" i="4"/>
  <c r="P730" i="4" s="1"/>
  <c r="K186" i="4"/>
  <c r="K949" i="4"/>
  <c r="P949" i="4" s="1"/>
  <c r="K803" i="4"/>
  <c r="P803" i="4" s="1"/>
  <c r="K188" i="4"/>
  <c r="P188" i="4" s="1"/>
  <c r="K935" i="4"/>
  <c r="P935" i="4" s="1"/>
  <c r="K814" i="4"/>
  <c r="P814" i="4" s="1"/>
  <c r="K563" i="4"/>
  <c r="P563" i="4" s="1"/>
  <c r="K268" i="4"/>
  <c r="K1090" i="4"/>
  <c r="P1090" i="4" s="1"/>
  <c r="K1039" i="4"/>
  <c r="P1039" i="4" s="1"/>
  <c r="K1001" i="4"/>
  <c r="P1001" i="4" s="1"/>
  <c r="K1000" i="4"/>
  <c r="P1000" i="4" s="1"/>
  <c r="K999" i="4"/>
  <c r="P999" i="4" s="1"/>
  <c r="K998" i="4"/>
  <c r="P998" i="4" s="1"/>
  <c r="K997" i="4"/>
  <c r="P997" i="4" s="1"/>
  <c r="K996" i="4"/>
  <c r="P996" i="4" s="1"/>
  <c r="K995" i="4"/>
  <c r="P995" i="4" s="1"/>
  <c r="K994" i="4"/>
  <c r="P994" i="4" s="1"/>
  <c r="K989" i="4"/>
  <c r="P989" i="4" s="1"/>
  <c r="K975" i="4"/>
  <c r="P975" i="4" s="1"/>
  <c r="K974" i="4"/>
  <c r="P974" i="4" s="1"/>
  <c r="K972" i="4"/>
  <c r="P972" i="4" s="1"/>
  <c r="K971" i="4"/>
  <c r="P971" i="4" s="1"/>
  <c r="K969" i="4"/>
  <c r="P969" i="4" s="1"/>
  <c r="K968" i="4"/>
  <c r="P968" i="4" s="1"/>
  <c r="K964" i="4"/>
  <c r="P964" i="4" s="1"/>
  <c r="K963" i="4"/>
  <c r="P963" i="4" s="1"/>
  <c r="K945" i="4"/>
  <c r="P945" i="4" s="1"/>
  <c r="K943" i="4"/>
  <c r="P943" i="4" s="1"/>
  <c r="K942" i="4"/>
  <c r="P942" i="4" s="1"/>
  <c r="K951" i="4"/>
  <c r="P951" i="4" s="1"/>
  <c r="K950" i="4"/>
  <c r="P950" i="4" s="1"/>
  <c r="K924" i="4"/>
  <c r="P924" i="4" s="1"/>
  <c r="K923" i="4"/>
  <c r="P923" i="4" s="1"/>
  <c r="K908" i="4"/>
  <c r="P908" i="4" s="1"/>
  <c r="K910" i="4"/>
  <c r="P910" i="4" s="1"/>
  <c r="K889" i="4"/>
  <c r="P889" i="4" s="1"/>
  <c r="K880" i="4"/>
  <c r="P880" i="4" s="1"/>
  <c r="K872" i="4"/>
  <c r="P872" i="4" s="1"/>
  <c r="K870" i="4"/>
  <c r="P870" i="4" s="1"/>
  <c r="K879" i="4"/>
  <c r="P879" i="4" s="1"/>
  <c r="K878" i="4"/>
  <c r="P878" i="4" s="1"/>
  <c r="K877" i="4"/>
  <c r="P877" i="4" s="1"/>
  <c r="K873" i="4"/>
  <c r="P873" i="4" s="1"/>
  <c r="K866" i="4"/>
  <c r="P866" i="4" s="1"/>
  <c r="K864" i="4"/>
  <c r="P864" i="4" s="1"/>
  <c r="K863" i="4"/>
  <c r="P863" i="4" s="1"/>
  <c r="K862" i="4"/>
  <c r="P862" i="4" s="1"/>
  <c r="K860" i="4"/>
  <c r="P860" i="4" s="1"/>
  <c r="K856" i="4"/>
  <c r="P856" i="4" s="1"/>
  <c r="K851" i="4"/>
  <c r="P851" i="4" s="1"/>
  <c r="K850" i="4"/>
  <c r="P850" i="4" s="1"/>
  <c r="K849" i="4"/>
  <c r="P849" i="4" s="1"/>
  <c r="K841" i="4"/>
  <c r="P841" i="4" s="1"/>
  <c r="K838" i="4"/>
  <c r="P838" i="4" s="1"/>
  <c r="K829" i="4"/>
  <c r="P829" i="4" s="1"/>
  <c r="K828" i="4"/>
  <c r="P828" i="4" s="1"/>
  <c r="K825" i="4"/>
  <c r="P825" i="4" s="1"/>
  <c r="K819" i="4"/>
  <c r="P819" i="4" s="1"/>
  <c r="K804" i="4"/>
  <c r="P804" i="4" s="1"/>
  <c r="K811" i="4"/>
  <c r="P811" i="4" s="1"/>
  <c r="K808" i="4"/>
  <c r="P808" i="4" s="1"/>
  <c r="K805" i="4"/>
  <c r="P805" i="4" s="1"/>
  <c r="K458" i="4"/>
  <c r="P458" i="4" s="1"/>
  <c r="K787" i="4"/>
  <c r="P787" i="4" s="1"/>
  <c r="K785" i="4"/>
  <c r="P785" i="4" s="1"/>
  <c r="K784" i="4"/>
  <c r="P784" i="4" s="1"/>
  <c r="K782" i="4"/>
  <c r="P782" i="4" s="1"/>
  <c r="K781" i="4"/>
  <c r="P781" i="4" s="1"/>
  <c r="K779" i="4"/>
  <c r="P779" i="4" s="1"/>
  <c r="K766" i="4"/>
  <c r="P766" i="4" s="1"/>
  <c r="K765" i="4"/>
  <c r="P765" i="4" s="1"/>
  <c r="K764" i="4"/>
  <c r="P764" i="4" s="1"/>
  <c r="K763" i="4"/>
  <c r="P763" i="4" s="1"/>
  <c r="K761" i="4"/>
  <c r="P761" i="4" s="1"/>
  <c r="K760" i="4"/>
  <c r="P760" i="4" s="1"/>
  <c r="K755" i="4"/>
  <c r="P755" i="4" s="1"/>
  <c r="K752" i="4"/>
  <c r="P752" i="4" s="1"/>
  <c r="K741" i="4"/>
  <c r="P741" i="4" s="1"/>
  <c r="K735" i="4"/>
  <c r="P735" i="4" s="1"/>
  <c r="K729" i="4"/>
  <c r="P729" i="4" s="1"/>
  <c r="K714" i="4"/>
  <c r="P714" i="4" s="1"/>
  <c r="K713" i="4"/>
  <c r="P713" i="4" s="1"/>
  <c r="K718" i="4"/>
  <c r="P718" i="4" s="1"/>
  <c r="K711" i="4"/>
  <c r="P711" i="4" s="1"/>
  <c r="K710" i="4"/>
  <c r="P710" i="4" s="1"/>
  <c r="K697" i="4"/>
  <c r="P697" i="4" s="1"/>
  <c r="K696" i="4"/>
  <c r="P696" i="4" s="1"/>
  <c r="K695" i="4"/>
  <c r="P695" i="4" s="1"/>
  <c r="K694" i="4"/>
  <c r="P694" i="4" s="1"/>
  <c r="K701" i="4"/>
  <c r="P701" i="4" s="1"/>
  <c r="K700" i="4"/>
  <c r="P700" i="4" s="1"/>
  <c r="K693" i="4"/>
  <c r="P693" i="4" s="1"/>
  <c r="K691" i="4"/>
  <c r="P691" i="4" s="1"/>
  <c r="K699" i="4"/>
  <c r="P699" i="4" s="1"/>
  <c r="K692" i="4"/>
  <c r="P692" i="4" s="1"/>
  <c r="K690" i="4"/>
  <c r="P690" i="4" s="1"/>
  <c r="K686" i="4"/>
  <c r="P686" i="4" s="1"/>
  <c r="K680" i="4"/>
  <c r="P680" i="4" s="1"/>
  <c r="K678" i="4"/>
  <c r="P678" i="4" s="1"/>
  <c r="K668" i="4"/>
  <c r="P668" i="4" s="1"/>
  <c r="K666" i="4"/>
  <c r="P666" i="4" s="1"/>
  <c r="K665" i="4"/>
  <c r="P665" i="4" s="1"/>
  <c r="K664" i="4"/>
  <c r="P664" i="4" s="1"/>
  <c r="K663" i="4"/>
  <c r="P663" i="4" s="1"/>
  <c r="K662" i="4"/>
  <c r="P662" i="4" s="1"/>
  <c r="K659" i="4"/>
  <c r="P659" i="4" s="1"/>
  <c r="K658" i="4"/>
  <c r="P658" i="4" s="1"/>
  <c r="K646" i="4"/>
  <c r="P646" i="4" s="1"/>
  <c r="K644" i="4"/>
  <c r="P644" i="4" s="1"/>
  <c r="K623" i="4"/>
  <c r="P623" i="4" s="1"/>
  <c r="K619" i="4"/>
  <c r="P619" i="4" s="1"/>
  <c r="K615" i="4"/>
  <c r="P615" i="4" s="1"/>
  <c r="K614" i="4"/>
  <c r="P614" i="4" s="1"/>
  <c r="K613" i="4"/>
  <c r="P613" i="4" s="1"/>
  <c r="K612" i="4"/>
  <c r="P612" i="4" s="1"/>
  <c r="K586" i="4"/>
  <c r="P586" i="4" s="1"/>
  <c r="K585" i="4"/>
  <c r="P585" i="4" s="1"/>
  <c r="K584" i="4"/>
  <c r="P584" i="4" s="1"/>
  <c r="K583" i="4"/>
  <c r="P583" i="4" s="1"/>
  <c r="K582" i="4"/>
  <c r="P582" i="4" s="1"/>
  <c r="K581" i="4"/>
  <c r="P581" i="4" s="1"/>
  <c r="K580" i="4"/>
  <c r="P580" i="4" s="1"/>
  <c r="K579" i="4"/>
  <c r="P579" i="4" s="1"/>
  <c r="K578" i="4"/>
  <c r="P578" i="4" s="1"/>
  <c r="K577" i="4"/>
  <c r="P577" i="4" s="1"/>
  <c r="K576" i="4"/>
  <c r="P576" i="4" s="1"/>
  <c r="K589" i="4"/>
  <c r="P589" i="4" s="1"/>
  <c r="K571" i="4"/>
  <c r="P571" i="4" s="1"/>
  <c r="K560" i="4"/>
  <c r="P560" i="4" s="1"/>
  <c r="K559" i="4"/>
  <c r="P559" i="4" s="1"/>
  <c r="K558" i="4"/>
  <c r="P558" i="4" s="1"/>
  <c r="K557" i="4"/>
  <c r="P557" i="4" s="1"/>
  <c r="K554" i="4"/>
  <c r="P554" i="4" s="1"/>
  <c r="K546" i="4"/>
  <c r="P546" i="4" s="1"/>
  <c r="K544" i="4"/>
  <c r="P544" i="4" s="1"/>
  <c r="K531" i="4"/>
  <c r="P531" i="4" s="1"/>
  <c r="K525" i="4"/>
  <c r="P525" i="4" s="1"/>
  <c r="K524" i="4"/>
  <c r="P524" i="4" s="1"/>
  <c r="K523" i="4"/>
  <c r="P523" i="4" s="1"/>
  <c r="K1025" i="4"/>
  <c r="P1025" i="4" s="1"/>
  <c r="K1024" i="4"/>
  <c r="P1024" i="4" s="1"/>
  <c r="K522" i="4"/>
  <c r="P522" i="4" s="1"/>
  <c r="K514" i="4"/>
  <c r="P514" i="4" s="1"/>
  <c r="K510" i="4"/>
  <c r="P510" i="4" s="1"/>
  <c r="K509" i="4"/>
  <c r="P509" i="4" s="1"/>
  <c r="K505" i="4"/>
  <c r="P505" i="4" s="1"/>
  <c r="K500" i="4"/>
  <c r="P500" i="4" s="1"/>
  <c r="K499" i="4"/>
  <c r="P499" i="4" s="1"/>
  <c r="K490" i="4"/>
  <c r="P490" i="4" s="1"/>
  <c r="K477" i="4"/>
  <c r="P477" i="4" s="1"/>
  <c r="K476" i="4"/>
  <c r="P476" i="4" s="1"/>
  <c r="K475" i="4"/>
  <c r="P475" i="4" s="1"/>
  <c r="K459" i="4"/>
  <c r="P459" i="4" s="1"/>
  <c r="K400" i="4"/>
  <c r="P400" i="4" s="1"/>
  <c r="K309" i="4"/>
  <c r="P309" i="4" s="1"/>
  <c r="K253" i="4"/>
  <c r="P253" i="4" s="1"/>
  <c r="K158" i="4"/>
  <c r="P158" i="4" s="1"/>
  <c r="K153" i="4"/>
  <c r="P153" i="4" s="1"/>
  <c r="K151" i="4"/>
  <c r="P151" i="4" s="1"/>
  <c r="K143" i="4"/>
  <c r="P143" i="4" s="1"/>
  <c r="K98" i="4"/>
  <c r="P98" i="4" s="1"/>
  <c r="K15" i="4"/>
  <c r="K1133" i="4"/>
  <c r="P1133" i="4" s="1"/>
  <c r="K1055" i="4"/>
  <c r="P1055" i="4" s="1"/>
  <c r="K987" i="4"/>
  <c r="P987" i="4" s="1"/>
  <c r="K982" i="4"/>
  <c r="P982" i="4" s="1"/>
  <c r="K980" i="4"/>
  <c r="P980" i="4" s="1"/>
  <c r="K953" i="4"/>
  <c r="P953" i="4" s="1"/>
  <c r="K952" i="4"/>
  <c r="P952" i="4" s="1"/>
  <c r="K978" i="4"/>
  <c r="P978" i="4" s="1"/>
  <c r="K977" i="4"/>
  <c r="P977" i="4" s="1"/>
  <c r="K976" i="4"/>
  <c r="P976" i="4" s="1"/>
  <c r="K973" i="4"/>
  <c r="P973" i="4" s="1"/>
  <c r="K967" i="4"/>
  <c r="P967" i="4" s="1"/>
  <c r="K966" i="4"/>
  <c r="P966" i="4" s="1"/>
  <c r="K965" i="4"/>
  <c r="P965" i="4" s="1"/>
  <c r="K962" i="4"/>
  <c r="P962" i="4" s="1"/>
  <c r="K960" i="4"/>
  <c r="P960" i="4" s="1"/>
  <c r="K958" i="4"/>
  <c r="P958" i="4" s="1"/>
  <c r="K956" i="4"/>
  <c r="P956" i="4" s="1"/>
  <c r="K954" i="4"/>
  <c r="P954" i="4" s="1"/>
  <c r="K944" i="4"/>
  <c r="P944" i="4" s="1"/>
  <c r="K948" i="4"/>
  <c r="P948" i="4" s="1"/>
  <c r="K947" i="4"/>
  <c r="P947" i="4" s="1"/>
  <c r="K937" i="4"/>
  <c r="P937" i="4" s="1"/>
  <c r="K934" i="4"/>
  <c r="P934" i="4" s="1"/>
  <c r="K930" i="4"/>
  <c r="P930" i="4" s="1"/>
  <c r="K927" i="4"/>
  <c r="P927" i="4" s="1"/>
  <c r="P926" i="4"/>
  <c r="K922" i="4"/>
  <c r="P922" i="4" s="1"/>
  <c r="K906" i="4"/>
  <c r="P906" i="4" s="1"/>
  <c r="K911" i="4"/>
  <c r="P911" i="4" s="1"/>
  <c r="K901" i="4"/>
  <c r="P901" i="4" s="1"/>
  <c r="K891" i="4"/>
  <c r="P891" i="4" s="1"/>
  <c r="K887" i="4"/>
  <c r="P887" i="4" s="1"/>
  <c r="K885" i="4"/>
  <c r="P885" i="4" s="1"/>
  <c r="K881" i="4"/>
  <c r="P881" i="4" s="1"/>
  <c r="K871" i="4"/>
  <c r="P871" i="4" s="1"/>
  <c r="K876" i="4"/>
  <c r="P876" i="4" s="1"/>
  <c r="K875" i="4"/>
  <c r="P875" i="4" s="1"/>
  <c r="K874" i="4"/>
  <c r="P874" i="4" s="1"/>
  <c r="K865" i="4"/>
  <c r="P865" i="4" s="1"/>
  <c r="K859" i="4"/>
  <c r="P859" i="4" s="1"/>
  <c r="K857" i="4"/>
  <c r="P857" i="4" s="1"/>
  <c r="K855" i="4"/>
  <c r="P855" i="4" s="1"/>
  <c r="K853" i="4"/>
  <c r="P853" i="4" s="1"/>
  <c r="K852" i="4"/>
  <c r="P852" i="4" s="1"/>
  <c r="K847" i="4"/>
  <c r="P847" i="4" s="1"/>
  <c r="K845" i="4"/>
  <c r="P845" i="4" s="1"/>
  <c r="K842" i="4"/>
  <c r="P842" i="4" s="1"/>
  <c r="K840" i="4"/>
  <c r="P840" i="4" s="1"/>
  <c r="K839" i="4"/>
  <c r="P839" i="4" s="1"/>
  <c r="K837" i="4"/>
  <c r="P837" i="4" s="1"/>
  <c r="K835" i="4"/>
  <c r="P835" i="4" s="1"/>
  <c r="K834" i="4"/>
  <c r="P834" i="4" s="1"/>
  <c r="K833" i="4"/>
  <c r="P833" i="4" s="1"/>
  <c r="K824" i="4"/>
  <c r="P824" i="4" s="1"/>
  <c r="K821" i="4"/>
  <c r="P821" i="4" s="1"/>
  <c r="K817" i="4"/>
  <c r="P817" i="4" s="1"/>
  <c r="K815" i="4"/>
  <c r="P815" i="4" s="1"/>
  <c r="K806" i="4"/>
  <c r="P806" i="4" s="1"/>
  <c r="K800" i="4"/>
  <c r="P800" i="4" s="1"/>
  <c r="K797" i="4"/>
  <c r="P797" i="4" s="1"/>
  <c r="K789" i="4"/>
  <c r="P789" i="4" s="1"/>
  <c r="K786" i="4"/>
  <c r="P786" i="4" s="1"/>
  <c r="K774" i="4"/>
  <c r="P774" i="4" s="1"/>
  <c r="K772" i="4"/>
  <c r="P772" i="4" s="1"/>
  <c r="K771" i="4"/>
  <c r="P771" i="4" s="1"/>
  <c r="K770" i="4"/>
  <c r="P770" i="4" s="1"/>
  <c r="K769" i="4"/>
  <c r="P769" i="4" s="1"/>
  <c r="K768" i="4"/>
  <c r="P768" i="4" s="1"/>
  <c r="K759" i="4"/>
  <c r="P759" i="4" s="1"/>
  <c r="K758" i="4"/>
  <c r="P758" i="4" s="1"/>
  <c r="K745" i="4"/>
  <c r="P745" i="4" s="1"/>
  <c r="K744" i="4"/>
  <c r="P744" i="4" s="1"/>
  <c r="K740" i="4"/>
  <c r="P740" i="4" s="1"/>
  <c r="K739" i="4"/>
  <c r="P739" i="4" s="1"/>
  <c r="K738" i="4"/>
  <c r="P738" i="4" s="1"/>
  <c r="K736" i="4"/>
  <c r="P736" i="4" s="1"/>
  <c r="K734" i="4"/>
  <c r="P734" i="4" s="1"/>
  <c r="K731" i="4"/>
  <c r="P731" i="4" s="1"/>
  <c r="K728" i="4"/>
  <c r="P728" i="4" s="1"/>
  <c r="K495" i="4"/>
  <c r="P495" i="4" s="1"/>
  <c r="K491" i="4"/>
  <c r="P491" i="4" s="1"/>
  <c r="K489" i="4"/>
  <c r="P489" i="4" s="1"/>
  <c r="K488" i="4"/>
  <c r="P488" i="4" s="1"/>
  <c r="K486" i="4"/>
  <c r="P486" i="4" s="1"/>
  <c r="K484" i="4"/>
  <c r="P484" i="4" s="1"/>
  <c r="K473" i="4"/>
  <c r="P473" i="4" s="1"/>
  <c r="K461" i="4"/>
  <c r="P461" i="4" s="1"/>
  <c r="K460" i="4"/>
  <c r="P460" i="4" s="1"/>
  <c r="K451" i="4"/>
  <c r="P451" i="4" s="1"/>
  <c r="K450" i="4"/>
  <c r="P450" i="4" s="1"/>
  <c r="K413" i="4"/>
  <c r="P413" i="4" s="1"/>
  <c r="K411" i="4"/>
  <c r="P411" i="4" s="1"/>
  <c r="K353" i="4"/>
  <c r="P353" i="4" s="1"/>
  <c r="K251" i="4"/>
  <c r="P251" i="4" s="1"/>
  <c r="K222" i="4"/>
  <c r="P222" i="4" s="1"/>
  <c r="K221" i="4"/>
  <c r="K163" i="4"/>
  <c r="P163" i="4" s="1"/>
  <c r="K162" i="4"/>
  <c r="P162" i="4" s="1"/>
  <c r="K156" i="4"/>
  <c r="P156" i="4" s="1"/>
  <c r="K141" i="4"/>
  <c r="P141" i="4" s="1"/>
  <c r="K128" i="4"/>
  <c r="P128" i="4" s="1"/>
  <c r="K114" i="4"/>
  <c r="P114" i="4" s="1"/>
  <c r="K112" i="4"/>
  <c r="P112" i="4" s="1"/>
  <c r="K101" i="4"/>
  <c r="P101" i="4" s="1"/>
  <c r="K1154" i="4"/>
  <c r="P1154" i="4" s="1"/>
  <c r="K1149" i="4"/>
  <c r="P1149" i="4" s="1"/>
  <c r="K1127" i="4"/>
  <c r="P1127" i="4" s="1"/>
  <c r="K1122" i="4"/>
  <c r="P1122" i="4" s="1"/>
  <c r="K1121" i="4"/>
  <c r="P1121" i="4" s="1"/>
  <c r="K1125" i="4"/>
  <c r="P1125" i="4" s="1"/>
  <c r="K1124" i="4"/>
  <c r="P1124" i="4" s="1"/>
  <c r="K1120" i="4"/>
  <c r="P1120" i="4" s="1"/>
  <c r="K1119" i="4"/>
  <c r="P1119" i="4" s="1"/>
  <c r="K1118" i="4"/>
  <c r="P1118" i="4" s="1"/>
  <c r="K1117" i="4"/>
  <c r="K1091" i="4"/>
  <c r="P1091" i="4" s="1"/>
  <c r="K1049" i="4"/>
  <c r="P1049" i="4" s="1"/>
  <c r="K1047" i="4"/>
  <c r="P1047" i="4" s="1"/>
  <c r="K985" i="4"/>
  <c r="P985" i="4" s="1"/>
  <c r="K981" i="4"/>
  <c r="P981" i="4" s="1"/>
  <c r="K941" i="4"/>
  <c r="P941" i="4" s="1"/>
  <c r="K939" i="4"/>
  <c r="P939" i="4" s="1"/>
  <c r="K938" i="4"/>
  <c r="P938" i="4" s="1"/>
  <c r="K986" i="4"/>
  <c r="P986" i="4" s="1"/>
  <c r="K918" i="4"/>
  <c r="P918" i="4" s="1"/>
  <c r="K914" i="4"/>
  <c r="P914" i="4" s="1"/>
  <c r="K912" i="4"/>
  <c r="P912" i="4" s="1"/>
  <c r="K907" i="4"/>
  <c r="P907" i="4" s="1"/>
  <c r="K902" i="4"/>
  <c r="P902" i="4" s="1"/>
  <c r="K896" i="4"/>
  <c r="P896" i="4" s="1"/>
  <c r="K890" i="4"/>
  <c r="P890" i="4" s="1"/>
  <c r="K888" i="4"/>
  <c r="P888" i="4" s="1"/>
  <c r="K869" i="4"/>
  <c r="P869" i="4" s="1"/>
  <c r="K867" i="4"/>
  <c r="P867" i="4" s="1"/>
  <c r="K832" i="4"/>
  <c r="P832" i="4" s="1"/>
  <c r="K816" i="4"/>
  <c r="P816" i="4" s="1"/>
  <c r="K812" i="4"/>
  <c r="P812" i="4" s="1"/>
  <c r="K795" i="4"/>
  <c r="P795" i="4" s="1"/>
  <c r="K793" i="4"/>
  <c r="P793" i="4" s="1"/>
  <c r="K783" i="4"/>
  <c r="P783" i="4" s="1"/>
  <c r="K780" i="4"/>
  <c r="P780" i="4" s="1"/>
  <c r="K777" i="4"/>
  <c r="P777" i="4" s="1"/>
  <c r="K776" i="4"/>
  <c r="P776" i="4" s="1"/>
  <c r="K775" i="4"/>
  <c r="P775" i="4" s="1"/>
  <c r="K754" i="4"/>
  <c r="P754" i="4" s="1"/>
  <c r="K737" i="4"/>
  <c r="P737" i="4" s="1"/>
  <c r="K725" i="4"/>
  <c r="P725" i="4" s="1"/>
  <c r="K687" i="4"/>
  <c r="P687" i="4" s="1"/>
  <c r="K683" i="4"/>
  <c r="P683" i="4" s="1"/>
  <c r="K682" i="4"/>
  <c r="P682" i="4" s="1"/>
  <c r="K681" i="4"/>
  <c r="P681" i="4" s="1"/>
  <c r="K675" i="4"/>
  <c r="P675" i="4" s="1"/>
  <c r="K661" i="4"/>
  <c r="P661" i="4" s="1"/>
  <c r="K660" i="4"/>
  <c r="P660" i="4" s="1"/>
  <c r="K656" i="4"/>
  <c r="P656" i="4" s="1"/>
  <c r="K654" i="4"/>
  <c r="P654" i="4" s="1"/>
  <c r="K643" i="4"/>
  <c r="P643" i="4" s="1"/>
  <c r="K590" i="4"/>
  <c r="P590" i="4" s="1"/>
  <c r="K564" i="4"/>
  <c r="P564" i="4" s="1"/>
  <c r="P562" i="4"/>
  <c r="K561" i="4"/>
  <c r="P561" i="4" s="1"/>
  <c r="K555" i="4"/>
  <c r="P555" i="4" s="1"/>
  <c r="K551" i="4"/>
  <c r="P551" i="4" s="1"/>
  <c r="K550" i="4"/>
  <c r="P550" i="4" s="1"/>
  <c r="K541" i="4"/>
  <c r="P541" i="4" s="1"/>
  <c r="K526" i="4"/>
  <c r="P526" i="4" s="1"/>
  <c r="K518" i="4"/>
  <c r="P518" i="4" s="1"/>
  <c r="K517" i="4"/>
  <c r="P517" i="4" s="1"/>
  <c r="K511" i="4"/>
  <c r="P511" i="4" s="1"/>
  <c r="K507" i="4"/>
  <c r="P507" i="4" s="1"/>
  <c r="K501" i="4"/>
  <c r="P501" i="4" s="1"/>
  <c r="K481" i="4"/>
  <c r="P481" i="4" s="1"/>
  <c r="K479" i="4"/>
  <c r="P479" i="4" s="1"/>
  <c r="K478" i="4"/>
  <c r="P478" i="4" s="1"/>
  <c r="K472" i="4"/>
  <c r="P472" i="4" s="1"/>
  <c r="K471" i="4"/>
  <c r="P471" i="4" s="1"/>
  <c r="K469" i="4"/>
  <c r="P469" i="4" s="1"/>
  <c r="K468" i="4"/>
  <c r="P468" i="4" s="1"/>
  <c r="K466" i="4"/>
  <c r="P466" i="4" s="1"/>
  <c r="K464" i="4"/>
  <c r="P464" i="4" s="1"/>
  <c r="K462" i="4"/>
  <c r="P462" i="4" s="1"/>
  <c r="K456" i="4"/>
  <c r="P456" i="4" s="1"/>
  <c r="K453" i="4"/>
  <c r="P453" i="4" s="1"/>
  <c r="K452" i="4"/>
  <c r="P452" i="4" s="1"/>
  <c r="K410" i="4"/>
  <c r="P410" i="4" s="1"/>
  <c r="K406" i="4"/>
  <c r="P406" i="4" s="1"/>
  <c r="K388" i="4"/>
  <c r="P388" i="4" s="1"/>
  <c r="K391" i="4"/>
  <c r="P391" i="4" s="1"/>
  <c r="K385" i="4"/>
  <c r="P385" i="4" s="1"/>
  <c r="K366" i="4"/>
  <c r="P366" i="4" s="1"/>
  <c r="K361" i="4"/>
  <c r="P361" i="4" s="1"/>
  <c r="K352" i="4"/>
  <c r="P352" i="4" s="1"/>
  <c r="K335" i="4"/>
  <c r="P335" i="4" s="1"/>
  <c r="K296" i="4"/>
  <c r="P296" i="4" s="1"/>
  <c r="K256" i="4"/>
  <c r="P256" i="4" s="1"/>
  <c r="K250" i="4"/>
  <c r="K232" i="4"/>
  <c r="P232" i="4" s="1"/>
  <c r="K229" i="4"/>
  <c r="K204" i="4"/>
  <c r="P204" i="4" s="1"/>
  <c r="K189" i="4"/>
  <c r="P189" i="4" s="1"/>
  <c r="K155" i="4"/>
  <c r="P155" i="4" s="1"/>
  <c r="P250" i="4" l="1"/>
  <c r="P221" i="4"/>
  <c r="P186" i="4"/>
  <c r="P229" i="4"/>
  <c r="P15" i="4"/>
  <c r="K214" i="4"/>
  <c r="K213" i="4" s="1"/>
  <c r="K139" i="4"/>
  <c r="K434" i="4"/>
  <c r="P1117" i="4"/>
  <c r="K275" i="4"/>
  <c r="P275" i="4" s="1"/>
  <c r="K235" i="4"/>
  <c r="P268" i="4"/>
  <c r="K218" i="4"/>
  <c r="K150" i="4"/>
  <c r="K202" i="4"/>
  <c r="K201" i="4" s="1"/>
  <c r="K1043" i="4"/>
  <c r="K118" i="4"/>
  <c r="K179" i="4"/>
  <c r="P179" i="4" s="1"/>
  <c r="K164" i="4"/>
  <c r="P164" i="4" s="1"/>
  <c r="K1035" i="4"/>
  <c r="P1035" i="4" s="1"/>
  <c r="K205" i="4"/>
  <c r="P205" i="4" s="1"/>
  <c r="K1094" i="4"/>
  <c r="P1094" i="4" s="1"/>
  <c r="K147" i="4"/>
  <c r="P147" i="4" s="1"/>
  <c r="K236" i="4"/>
  <c r="P236" i="4" s="1"/>
  <c r="K415" i="4"/>
  <c r="P415" i="4" s="1"/>
  <c r="K110" i="4"/>
  <c r="P110" i="4" s="1"/>
  <c r="K254" i="4"/>
  <c r="P254" i="4" s="1"/>
  <c r="K125" i="4"/>
  <c r="P125" i="4" s="1"/>
  <c r="K1009" i="4"/>
  <c r="P1009" i="4" s="1"/>
  <c r="K120" i="4"/>
  <c r="P120" i="4" s="1"/>
  <c r="K1062" i="4"/>
  <c r="P1062" i="4" s="1"/>
  <c r="K423" i="4"/>
  <c r="P423" i="4" s="1"/>
  <c r="K1072" i="4"/>
  <c r="P1072" i="4" s="1"/>
  <c r="K1093" i="4"/>
  <c r="P1093" i="4" s="1"/>
  <c r="K175" i="4"/>
  <c r="P175" i="4" s="1"/>
  <c r="K255" i="4"/>
  <c r="P255" i="4" s="1"/>
  <c r="K157" i="4"/>
  <c r="P157" i="4" s="1"/>
  <c r="K187" i="4"/>
  <c r="P187" i="4" s="1"/>
  <c r="K234" i="4" l="1"/>
  <c r="P234" i="4" s="1"/>
  <c r="P201" i="4"/>
  <c r="P1043" i="4"/>
  <c r="P434" i="4"/>
  <c r="P139" i="4"/>
  <c r="P214" i="4"/>
  <c r="P150" i="4"/>
  <c r="K199" i="4"/>
  <c r="K198" i="4" s="1"/>
  <c r="K133" i="4"/>
  <c r="K132" i="4" s="1"/>
  <c r="K211" i="4"/>
  <c r="K210" i="4" s="1"/>
  <c r="K1084" i="4"/>
  <c r="P1084" i="4" s="1"/>
  <c r="P118" i="4"/>
  <c r="P202" i="4"/>
  <c r="P218" i="4"/>
  <c r="K231" i="4"/>
  <c r="P231" i="4" s="1"/>
  <c r="K1097" i="4"/>
  <c r="K136" i="4"/>
  <c r="K135" i="4" s="1"/>
  <c r="K178" i="4"/>
  <c r="K177" i="4" s="1"/>
  <c r="P235" i="4"/>
  <c r="P135" i="4" l="1"/>
  <c r="P136" i="4"/>
  <c r="P132" i="4"/>
  <c r="P133" i="4"/>
  <c r="P211" i="4"/>
  <c r="P210" i="4"/>
  <c r="P198" i="4"/>
  <c r="P199" i="4"/>
  <c r="P178" i="4"/>
  <c r="P177" i="4"/>
  <c r="P1097" i="4"/>
  <c r="K827" i="4" l="1"/>
  <c r="P827" i="4" s="1"/>
  <c r="K1137" i="4"/>
  <c r="P1137" i="4" s="1"/>
  <c r="K724" i="4"/>
  <c r="P724" i="4" s="1"/>
  <c r="K1046" i="4"/>
  <c r="P1046" i="4" s="1"/>
  <c r="K1145" i="4"/>
  <c r="P1145" i="4" s="1"/>
  <c r="K1148" i="4"/>
  <c r="P1148" i="4" s="1"/>
  <c r="K892" i="4"/>
  <c r="P892" i="4" s="1"/>
  <c r="K921" i="4"/>
  <c r="P921" i="4" s="1"/>
  <c r="K1130" i="4"/>
  <c r="P1130" i="4" s="1"/>
  <c r="K1138" i="4"/>
  <c r="P1138" i="4" s="1"/>
  <c r="K621" i="4"/>
  <c r="P621" i="4" s="1"/>
  <c r="K909" i="4"/>
  <c r="P909" i="4" s="1"/>
  <c r="K1050" i="4"/>
  <c r="P1050" i="4" s="1"/>
  <c r="K1045" i="4"/>
  <c r="P1045" i="4" s="1"/>
  <c r="K883" i="4"/>
  <c r="P883" i="4" s="1"/>
  <c r="K920" i="4"/>
  <c r="P920" i="4" s="1"/>
  <c r="K1013" i="4"/>
  <c r="K1129" i="4"/>
  <c r="P1129" i="4" s="1"/>
  <c r="K124" i="4"/>
  <c r="P124" i="4" s="1"/>
  <c r="K342" i="4"/>
  <c r="P342" i="4" s="1"/>
  <c r="K570" i="4"/>
  <c r="P570" i="4" s="1"/>
  <c r="K709" i="4"/>
  <c r="P709" i="4" s="1"/>
  <c r="K848" i="4"/>
  <c r="P848" i="4" s="1"/>
  <c r="K993" i="4"/>
  <c r="P993" i="4" s="1"/>
  <c r="K1147" i="4"/>
  <c r="P1147" i="4" s="1"/>
  <c r="K1150" i="4"/>
  <c r="P1150" i="4" s="1"/>
  <c r="K1153" i="4"/>
  <c r="P1153" i="4" s="1"/>
  <c r="K498" i="4"/>
  <c r="P498" i="4" s="1"/>
  <c r="K1038" i="4"/>
  <c r="P1038" i="4" s="1"/>
  <c r="K493" i="4"/>
  <c r="P493" i="4" s="1"/>
  <c r="K480" i="4"/>
  <c r="P480" i="4" s="1"/>
  <c r="K506" i="4"/>
  <c r="P506" i="4" s="1"/>
  <c r="K836" i="4"/>
  <c r="P836" i="4" s="1"/>
  <c r="K919" i="4"/>
  <c r="P919" i="4" s="1"/>
  <c r="K1036" i="4"/>
  <c r="P1036" i="4" s="1"/>
  <c r="K1057" i="4"/>
  <c r="P1057" i="4" s="1"/>
  <c r="K1132" i="4"/>
  <c r="P1132" i="4" s="1"/>
  <c r="K1143" i="4"/>
  <c r="P1143" i="4" s="1"/>
  <c r="K339" i="4"/>
  <c r="P339" i="4" s="1"/>
  <c r="K702" i="4"/>
  <c r="P702" i="4" s="1"/>
  <c r="K820" i="4"/>
  <c r="P820" i="4" s="1"/>
  <c r="K992" i="4"/>
  <c r="P992" i="4" s="1"/>
  <c r="K1146" i="4"/>
  <c r="P1146" i="4" s="1"/>
  <c r="K1140" i="4"/>
  <c r="P1140" i="4" s="1"/>
  <c r="K1141" i="4"/>
  <c r="P1141" i="4" s="1"/>
  <c r="K1152" i="4"/>
  <c r="P1152" i="4" s="1"/>
  <c r="K831" i="4"/>
  <c r="P831" i="4" s="1"/>
  <c r="K916" i="4"/>
  <c r="P916" i="4" s="1"/>
  <c r="K931" i="4"/>
  <c r="P931" i="4" s="1"/>
  <c r="K1053" i="4"/>
  <c r="P1053" i="4" s="1"/>
  <c r="K1131" i="4"/>
  <c r="P1131" i="4" s="1"/>
  <c r="K1142" i="4"/>
  <c r="P1142" i="4" s="1"/>
  <c r="K645" i="4"/>
  <c r="P645" i="4" s="1"/>
  <c r="K796" i="4"/>
  <c r="P796" i="4" s="1"/>
  <c r="K991" i="4"/>
  <c r="P991" i="4" s="1"/>
  <c r="K1139" i="4"/>
  <c r="P1139" i="4" s="1"/>
  <c r="K1151" i="4"/>
  <c r="P1151" i="4" s="1"/>
  <c r="K497" i="4"/>
  <c r="P497" i="4" s="1"/>
  <c r="K1069" i="4"/>
  <c r="P1069" i="4" s="1"/>
  <c r="K1067" i="4"/>
  <c r="K1126" i="4" l="1"/>
  <c r="P1126" i="4" s="1"/>
  <c r="P1013" i="4"/>
  <c r="K252" i="4"/>
  <c r="K1169" i="4"/>
  <c r="K1168" i="4" s="1"/>
  <c r="K123" i="4"/>
  <c r="K441" i="4"/>
  <c r="P1067" i="4"/>
  <c r="K1028" i="4"/>
  <c r="K1027" i="4" s="1"/>
  <c r="K483" i="4"/>
  <c r="K688" i="4"/>
  <c r="P688" i="4" s="1"/>
  <c r="K703" i="4"/>
  <c r="P703" i="4" s="1"/>
  <c r="K899" i="4"/>
  <c r="P899" i="4" s="1"/>
  <c r="K932" i="4"/>
  <c r="P932" i="4" s="1"/>
  <c r="K16" i="4"/>
  <c r="K401" i="4"/>
  <c r="P401" i="4" s="1"/>
  <c r="K397" i="4"/>
  <c r="P397" i="4" s="1"/>
  <c r="K399" i="4"/>
  <c r="P399" i="4" s="1"/>
  <c r="K404" i="4"/>
  <c r="P404" i="4" s="1"/>
  <c r="K843" i="4"/>
  <c r="P843" i="4" s="1"/>
  <c r="K359" i="4"/>
  <c r="P359" i="4" s="1"/>
  <c r="K387" i="4"/>
  <c r="P387" i="4" s="1"/>
  <c r="K414" i="4"/>
  <c r="P414" i="4" s="1"/>
  <c r="K417" i="4"/>
  <c r="P417" i="4" s="1"/>
  <c r="K1106" i="4"/>
  <c r="P1106" i="4" s="1"/>
  <c r="K1040" i="4"/>
  <c r="P1040" i="4" s="1"/>
  <c r="K593" i="4"/>
  <c r="P593" i="4" s="1"/>
  <c r="K596" i="4"/>
  <c r="P596" i="4" s="1"/>
  <c r="K606" i="4"/>
  <c r="P606" i="4" s="1"/>
  <c r="K611" i="4"/>
  <c r="P611" i="4" s="1"/>
  <c r="K669" i="4"/>
  <c r="P669" i="4" s="1"/>
  <c r="K707" i="4"/>
  <c r="P707" i="4" s="1"/>
  <c r="K799" i="4"/>
  <c r="P799" i="4" s="1"/>
  <c r="K830" i="4"/>
  <c r="P830" i="4" s="1"/>
  <c r="K884" i="4"/>
  <c r="P884" i="4" s="1"/>
  <c r="K898" i="4"/>
  <c r="P898" i="4" s="1"/>
  <c r="K327" i="4"/>
  <c r="K332" i="4"/>
  <c r="P332" i="4" s="1"/>
  <c r="K337" i="4"/>
  <c r="P337" i="4" s="1"/>
  <c r="K350" i="4"/>
  <c r="K357" i="4"/>
  <c r="P357" i="4" s="1"/>
  <c r="K317" i="4"/>
  <c r="P317" i="4" s="1"/>
  <c r="K354" i="4"/>
  <c r="P354" i="4" s="1"/>
  <c r="K1105" i="4"/>
  <c r="K97" i="4"/>
  <c r="K1155" i="4"/>
  <c r="P1155" i="4" s="1"/>
  <c r="K431" i="4"/>
  <c r="P431" i="4" s="1"/>
  <c r="K196" i="4"/>
  <c r="P196" i="4" s="1"/>
  <c r="K537" i="4"/>
  <c r="P537" i="4" s="1"/>
  <c r="K543" i="4"/>
  <c r="P543" i="4" s="1"/>
  <c r="K575" i="4"/>
  <c r="P575" i="4" s="1"/>
  <c r="K600" i="4"/>
  <c r="P600" i="4" s="1"/>
  <c r="K603" i="4"/>
  <c r="P603" i="4" s="1"/>
  <c r="K607" i="4"/>
  <c r="P607" i="4" s="1"/>
  <c r="K747" i="4"/>
  <c r="P747" i="4" s="1"/>
  <c r="K749" i="4"/>
  <c r="P749" i="4" s="1"/>
  <c r="K802" i="4"/>
  <c r="P802" i="4" s="1"/>
  <c r="K704" i="4"/>
  <c r="P704" i="4" s="1"/>
  <c r="K1008" i="4"/>
  <c r="P1008" i="4" s="1"/>
  <c r="K392" i="4"/>
  <c r="P392" i="4" s="1"/>
  <c r="K396" i="4"/>
  <c r="P396" i="4" s="1"/>
  <c r="K398" i="4"/>
  <c r="P398" i="4" s="1"/>
  <c r="K403" i="4"/>
  <c r="P403" i="4" s="1"/>
  <c r="K407" i="4"/>
  <c r="P407" i="4" s="1"/>
  <c r="K846" i="4"/>
  <c r="P846" i="4" s="1"/>
  <c r="K984" i="4"/>
  <c r="P984" i="4" s="1"/>
  <c r="K384" i="4"/>
  <c r="P384" i="4" s="1"/>
  <c r="K408" i="4"/>
  <c r="P408" i="4" s="1"/>
  <c r="K416" i="4"/>
  <c r="P416" i="4" s="1"/>
  <c r="K418" i="4"/>
  <c r="P418" i="4" s="1"/>
  <c r="K341" i="4"/>
  <c r="P341" i="4" s="1"/>
  <c r="K1144" i="4"/>
  <c r="P1144" i="4" s="1"/>
  <c r="K344" i="4"/>
  <c r="P344" i="4" s="1"/>
  <c r="K356" i="4"/>
  <c r="P356" i="4" s="1"/>
  <c r="K536" i="4"/>
  <c r="P536" i="4" s="1"/>
  <c r="K539" i="4"/>
  <c r="P539" i="4" s="1"/>
  <c r="K545" i="4"/>
  <c r="P545" i="4" s="1"/>
  <c r="K591" i="4"/>
  <c r="P591" i="4" s="1"/>
  <c r="K595" i="4"/>
  <c r="P595" i="4" s="1"/>
  <c r="K598" i="4"/>
  <c r="P598" i="4" s="1"/>
  <c r="K601" i="4"/>
  <c r="P601" i="4" s="1"/>
  <c r="K604" i="4"/>
  <c r="P604" i="4" s="1"/>
  <c r="K608" i="4"/>
  <c r="P608" i="4" s="1"/>
  <c r="K609" i="4"/>
  <c r="P609" i="4" s="1"/>
  <c r="K705" i="4"/>
  <c r="P705" i="4" s="1"/>
  <c r="K748" i="4"/>
  <c r="P748" i="4" s="1"/>
  <c r="K751" i="4"/>
  <c r="P751" i="4" s="1"/>
  <c r="K778" i="4"/>
  <c r="P778" i="4" s="1"/>
  <c r="K854" i="4"/>
  <c r="P854" i="4" s="1"/>
  <c r="K893" i="4"/>
  <c r="P893" i="4" s="1"/>
  <c r="K897" i="4"/>
  <c r="P897" i="4" s="1"/>
  <c r="K1007" i="4"/>
  <c r="P1007" i="4" s="1"/>
  <c r="K330" i="4"/>
  <c r="P330" i="4" s="1"/>
  <c r="K334" i="4"/>
  <c r="P334" i="4" s="1"/>
  <c r="K358" i="4"/>
  <c r="P358" i="4" s="1"/>
  <c r="P244" i="4" l="1"/>
  <c r="K244" i="4"/>
  <c r="P1105" i="4"/>
  <c r="P16" i="4"/>
  <c r="K1071" i="4"/>
  <c r="P1071" i="4" s="1"/>
  <c r="P441" i="4"/>
  <c r="P252" i="4"/>
  <c r="K242" i="4"/>
  <c r="K241" i="4" s="1"/>
  <c r="K430" i="4"/>
  <c r="K429" i="4" s="1"/>
  <c r="K1020" i="4"/>
  <c r="K1019" i="4" s="1"/>
  <c r="K1075" i="4"/>
  <c r="K1074" i="4" s="1"/>
  <c r="K1006" i="4"/>
  <c r="P327" i="4"/>
  <c r="K109" i="4"/>
  <c r="P123" i="4"/>
  <c r="K1078" i="4"/>
  <c r="K1077" i="4" s="1"/>
  <c r="K321" i="4"/>
  <c r="P97" i="4"/>
  <c r="K1023" i="4"/>
  <c r="K1022" i="4" s="1"/>
  <c r="P350" i="4"/>
  <c r="P1027" i="4"/>
  <c r="P1028" i="4"/>
  <c r="P1169" i="4"/>
  <c r="P1168" i="4"/>
  <c r="K190" i="4"/>
  <c r="P483" i="4"/>
  <c r="K1054" i="4"/>
  <c r="P1054" i="4" s="1"/>
  <c r="K343" i="4"/>
  <c r="P343" i="4" s="1"/>
  <c r="K318" i="4"/>
  <c r="P318" i="4" s="1"/>
  <c r="K1002" i="4"/>
  <c r="P1002" i="4" s="1"/>
  <c r="K103" i="4"/>
  <c r="P103" i="4" s="1"/>
  <c r="K1003" i="4"/>
  <c r="P1003" i="4" s="1"/>
  <c r="K363" i="4"/>
  <c r="P363" i="4" s="1"/>
  <c r="K1056" i="4"/>
  <c r="P1056" i="4" s="1"/>
  <c r="K102" i="4"/>
  <c r="P102" i="4" s="1"/>
  <c r="K1010" i="4"/>
  <c r="P1010" i="4" s="1"/>
  <c r="K115" i="4"/>
  <c r="P115" i="4" s="1"/>
  <c r="K419" i="4"/>
  <c r="P419" i="4" s="1"/>
  <c r="K130" i="4"/>
  <c r="P130" i="4" s="1"/>
  <c r="K17" i="4"/>
  <c r="P17" i="4" s="1"/>
  <c r="K18" i="4"/>
  <c r="P18" i="4" s="1"/>
  <c r="K122" i="4" l="1"/>
  <c r="K1005" i="4"/>
  <c r="P1005" i="4" s="1"/>
  <c r="K90" i="4"/>
  <c r="K88" i="4" s="1"/>
  <c r="P1006" i="4"/>
  <c r="P1020" i="4"/>
  <c r="P1019" i="4"/>
  <c r="K370" i="4"/>
  <c r="K369" i="4" s="1"/>
  <c r="K435" i="4"/>
  <c r="K433" i="4" s="1"/>
  <c r="K119" i="4"/>
  <c r="K117" i="4" s="1"/>
  <c r="P1022" i="4"/>
  <c r="P1023" i="4"/>
  <c r="P321" i="4"/>
  <c r="K1107" i="4"/>
  <c r="K1104" i="4" s="1"/>
  <c r="P1077" i="4"/>
  <c r="P1078" i="4"/>
  <c r="P213" i="4"/>
  <c r="P109" i="4"/>
  <c r="P1074" i="4"/>
  <c r="P1075" i="4"/>
  <c r="P430" i="4"/>
  <c r="P429" i="4"/>
  <c r="P241" i="4"/>
  <c r="P242" i="4"/>
  <c r="P190" i="4"/>
  <c r="K504" i="4"/>
  <c r="P504" i="4" s="1"/>
  <c r="P88" i="4" l="1"/>
  <c r="P90" i="4"/>
  <c r="P1104" i="4"/>
  <c r="P1107" i="4"/>
  <c r="P435" i="4"/>
  <c r="P433" i="4"/>
  <c r="P369" i="4"/>
  <c r="P370" i="4"/>
  <c r="K1099" i="4"/>
  <c r="K1096" i="4" s="1"/>
  <c r="P119" i="4"/>
  <c r="P117" i="4"/>
  <c r="K1092" i="4"/>
  <c r="P1092" i="4" s="1"/>
  <c r="K154" i="4"/>
  <c r="P154" i="4" s="1"/>
  <c r="P1099" i="4" l="1"/>
  <c r="P1096" i="4"/>
  <c r="K152" i="4"/>
  <c r="K1017" i="4"/>
  <c r="P1017" i="4" s="1"/>
  <c r="K174" i="4"/>
  <c r="P174" i="4" s="1"/>
  <c r="K171" i="4" l="1"/>
  <c r="K170" i="4" s="1"/>
  <c r="K145" i="4"/>
  <c r="P152" i="4"/>
  <c r="P170" i="4" l="1"/>
  <c r="P171" i="4"/>
  <c r="P145" i="4"/>
  <c r="K195" i="4"/>
  <c r="K194" i="4" s="1"/>
  <c r="K168" i="4"/>
  <c r="P168" i="4" s="1"/>
  <c r="K822" i="4"/>
  <c r="P822" i="4" s="1"/>
  <c r="K1016" i="4" l="1"/>
  <c r="P1016" i="4" s="1"/>
  <c r="P195" i="4"/>
  <c r="P194" i="4"/>
  <c r="K167" i="4"/>
  <c r="K166" i="4" s="1"/>
  <c r="K346" i="4"/>
  <c r="P346" i="4" s="1"/>
  <c r="K381" i="4"/>
  <c r="P381" i="4" s="1"/>
  <c r="K792" i="4"/>
  <c r="P792" i="4" s="1"/>
  <c r="K742" i="4"/>
  <c r="P742" i="4" s="1"/>
  <c r="K801" i="4"/>
  <c r="P801" i="4" s="1"/>
  <c r="K698" i="4"/>
  <c r="P698" i="4" s="1"/>
  <c r="K502" i="4"/>
  <c r="P502" i="4" s="1"/>
  <c r="K360" i="4"/>
  <c r="P360" i="4" s="1"/>
  <c r="K351" i="4"/>
  <c r="K1088" i="4"/>
  <c r="P1088" i="4" s="1"/>
  <c r="K1051" i="4"/>
  <c r="P1051" i="4" s="1"/>
  <c r="K1048" i="4"/>
  <c r="P1048" i="4" s="1"/>
  <c r="K1014" i="4"/>
  <c r="K928" i="4"/>
  <c r="P928" i="4" s="1"/>
  <c r="K915" i="4"/>
  <c r="P915" i="4" s="1"/>
  <c r="K858" i="4"/>
  <c r="P858" i="4" s="1"/>
  <c r="K732" i="4"/>
  <c r="P732" i="4" s="1"/>
  <c r="K454" i="4"/>
  <c r="P454" i="4" s="1"/>
  <c r="K405" i="4"/>
  <c r="P405" i="4" s="1"/>
  <c r="K394" i="4"/>
  <c r="P394" i="4" s="1"/>
  <c r="K380" i="4"/>
  <c r="P380" i="4" s="1"/>
  <c r="K389" i="4"/>
  <c r="P389" i="4" s="1"/>
  <c r="K382" i="4"/>
  <c r="P382" i="4" s="1"/>
  <c r="K379" i="4"/>
  <c r="P379" i="4" s="1"/>
  <c r="K364" i="4"/>
  <c r="P364" i="4" s="1"/>
  <c r="K355" i="4"/>
  <c r="P355" i="4" s="1"/>
  <c r="K220" i="4"/>
  <c r="P220" i="4" s="1"/>
  <c r="P127" i="4"/>
  <c r="K767" i="4"/>
  <c r="P767" i="4" s="1"/>
  <c r="K809" i="4"/>
  <c r="P809" i="4" s="1"/>
  <c r="K961" i="4"/>
  <c r="P961" i="4" s="1"/>
  <c r="K762" i="4"/>
  <c r="P762" i="4" s="1"/>
  <c r="K756" i="4"/>
  <c r="P756" i="4" s="1"/>
  <c r="K513" i="4"/>
  <c r="P513" i="4" s="1"/>
  <c r="K905" i="4"/>
  <c r="P905" i="4" s="1"/>
  <c r="K673" i="4"/>
  <c r="P673" i="4" s="1"/>
  <c r="K929" i="4"/>
  <c r="P929" i="4" s="1"/>
  <c r="K861" i="4"/>
  <c r="P861" i="4" s="1"/>
  <c r="K516" i="4"/>
  <c r="P516" i="4" s="1"/>
  <c r="K515" i="4"/>
  <c r="P515" i="4" s="1"/>
  <c r="K940" i="4"/>
  <c r="P940" i="4" s="1"/>
  <c r="K913" i="4"/>
  <c r="P913" i="4" s="1"/>
  <c r="K533" i="4"/>
  <c r="P533" i="4" s="1"/>
  <c r="K449" i="4"/>
  <c r="K99" i="4"/>
  <c r="K979" i="4"/>
  <c r="P979" i="4" s="1"/>
  <c r="K482" i="4"/>
  <c r="P482" i="4" s="1"/>
  <c r="K272" i="4"/>
  <c r="P272" i="4" s="1"/>
  <c r="K271" i="4"/>
  <c r="P271" i="4" s="1"/>
  <c r="K287" i="4"/>
  <c r="P287" i="4" s="1"/>
  <c r="K274" i="4"/>
  <c r="P274" i="4" s="1"/>
  <c r="K294" i="4"/>
  <c r="P294" i="4" s="1"/>
  <c r="K302" i="4"/>
  <c r="P302" i="4" s="1"/>
  <c r="K311" i="4"/>
  <c r="P311" i="4" s="1"/>
  <c r="K310" i="4"/>
  <c r="P310" i="4" s="1"/>
  <c r="P449" i="4" l="1"/>
  <c r="P99" i="4"/>
  <c r="K219" i="4"/>
  <c r="K259" i="4"/>
  <c r="K1044" i="4"/>
  <c r="K422" i="4"/>
  <c r="K421" i="4" s="1"/>
  <c r="P166" i="4"/>
  <c r="P167" i="4"/>
  <c r="K283" i="4"/>
  <c r="P283" i="4" s="1"/>
  <c r="K791" i="4"/>
  <c r="P791" i="4" s="1"/>
  <c r="K281" i="4"/>
  <c r="P281" i="4" s="1"/>
  <c r="K338" i="4"/>
  <c r="K1087" i="4"/>
  <c r="K1086" i="4" s="1"/>
  <c r="K230" i="4"/>
  <c r="K228" i="4" s="1"/>
  <c r="K264" i="4"/>
  <c r="K263" i="4" s="1"/>
  <c r="P351" i="4"/>
  <c r="K239" i="4"/>
  <c r="K238" i="4" s="1"/>
  <c r="K226" i="4"/>
  <c r="K225" i="4" s="1"/>
  <c r="K315" i="4"/>
  <c r="P315" i="4" s="1"/>
  <c r="K307" i="4"/>
  <c r="P307" i="4" s="1"/>
  <c r="K299" i="4"/>
  <c r="P299" i="4" s="1"/>
  <c r="K314" i="4"/>
  <c r="P314" i="4" s="1"/>
  <c r="K306" i="4"/>
  <c r="P306" i="4" s="1"/>
  <c r="K300" i="4"/>
  <c r="P300" i="4" s="1"/>
  <c r="K280" i="4"/>
  <c r="P280" i="4" s="1"/>
  <c r="K270" i="4"/>
  <c r="P270" i="4" s="1"/>
  <c r="K378" i="4"/>
  <c r="K377" i="4" s="1"/>
  <c r="S85" i="4"/>
  <c r="K86" i="4"/>
  <c r="K85" i="4" s="1"/>
  <c r="K1123" i="4"/>
  <c r="K426" i="4"/>
  <c r="K425" i="4" s="1"/>
  <c r="P1014" i="4"/>
  <c r="K1034" i="4"/>
  <c r="K345" i="4"/>
  <c r="P345" i="4" s="1"/>
  <c r="K298" i="4"/>
  <c r="P298" i="4" s="1"/>
  <c r="K286" i="4"/>
  <c r="P286" i="4" s="1"/>
  <c r="K904" i="4"/>
  <c r="P904" i="4" s="1"/>
  <c r="K547" i="4"/>
  <c r="P547" i="4" s="1"/>
  <c r="K1061" i="4"/>
  <c r="P1061" i="4" s="1"/>
  <c r="K305" i="4"/>
  <c r="P305" i="4" s="1"/>
  <c r="K303" i="4"/>
  <c r="P303" i="4" s="1"/>
  <c r="K567" i="4"/>
  <c r="P567" i="4" s="1"/>
  <c r="K276" i="4"/>
  <c r="P276" i="4" s="1"/>
  <c r="K313" i="4"/>
  <c r="P313" i="4" s="1"/>
  <c r="K293" i="4"/>
  <c r="P293" i="4" s="1"/>
  <c r="K278" i="4"/>
  <c r="P278" i="4" s="1"/>
  <c r="K520" i="4"/>
  <c r="P520" i="4" s="1"/>
  <c r="K674" i="4"/>
  <c r="P674" i="4" s="1"/>
  <c r="K285" i="4"/>
  <c r="P285" i="4" s="1"/>
  <c r="K304" i="4"/>
  <c r="P304" i="4" s="1"/>
  <c r="K295" i="4"/>
  <c r="P295" i="4" s="1"/>
  <c r="K93" i="4"/>
  <c r="K316" i="4"/>
  <c r="P316" i="4" s="1"/>
  <c r="K312" i="4"/>
  <c r="P312" i="4" s="1"/>
  <c r="K308" i="4"/>
  <c r="P308" i="4" s="1"/>
  <c r="K301" i="4"/>
  <c r="P301" i="4" s="1"/>
  <c r="K297" i="4"/>
  <c r="P297" i="4" s="1"/>
  <c r="K273" i="4"/>
  <c r="P273" i="4" s="1"/>
  <c r="K362" i="4"/>
  <c r="P362" i="4" s="1"/>
  <c r="K290" i="4"/>
  <c r="P290" i="4" s="1"/>
  <c r="K470" i="4"/>
  <c r="P470" i="4" s="1"/>
  <c r="K1082" i="4"/>
  <c r="P1082" i="4" s="1"/>
  <c r="K20" i="4"/>
  <c r="K988" i="4"/>
  <c r="P988" i="4" s="1"/>
  <c r="K223" i="4"/>
  <c r="K347" i="4"/>
  <c r="P347" i="4" s="1"/>
  <c r="K1037" i="4"/>
  <c r="P1037" i="4" s="1"/>
  <c r="K367" i="4"/>
  <c r="P367" i="4" s="1"/>
  <c r="K1070" i="4"/>
  <c r="P1070" i="4" s="1"/>
  <c r="K292" i="4"/>
  <c r="P292" i="4" s="1"/>
  <c r="K1033" i="4" l="1"/>
  <c r="P1033" i="4" s="1"/>
  <c r="P223" i="4"/>
  <c r="K217" i="4"/>
  <c r="P217" i="4" s="1"/>
  <c r="P20" i="4"/>
  <c r="K1135" i="4"/>
  <c r="P1135" i="4" s="1"/>
  <c r="K365" i="4"/>
  <c r="K349" i="4" s="1"/>
  <c r="P230" i="4"/>
  <c r="P228" i="4"/>
  <c r="K1015" i="4"/>
  <c r="K1012" i="4" s="1"/>
  <c r="K208" i="4"/>
  <c r="K207" i="4" s="1"/>
  <c r="K269" i="4"/>
  <c r="P225" i="4"/>
  <c r="P226" i="4"/>
  <c r="P238" i="4"/>
  <c r="P239" i="4"/>
  <c r="P264" i="4"/>
  <c r="P263" i="4"/>
  <c r="P338" i="4"/>
  <c r="P259" i="4"/>
  <c r="K1081" i="4"/>
  <c r="K1080" i="4" s="1"/>
  <c r="P378" i="4"/>
  <c r="P377" i="4"/>
  <c r="P93" i="4"/>
  <c r="P85" i="4"/>
  <c r="P86" i="4"/>
  <c r="P126" i="4"/>
  <c r="P122" i="4"/>
  <c r="P1044" i="4"/>
  <c r="P219" i="4"/>
  <c r="K375" i="4"/>
  <c r="K1068" i="4"/>
  <c r="K1066" i="4" s="1"/>
  <c r="K1114" i="4"/>
  <c r="K1113" i="4" s="1"/>
  <c r="K94" i="4"/>
  <c r="P94" i="4" s="1"/>
  <c r="K1060" i="4"/>
  <c r="K1059" i="4" s="1"/>
  <c r="P1034" i="4"/>
  <c r="P425" i="4"/>
  <c r="P426" i="4"/>
  <c r="P1123" i="4"/>
  <c r="P1087" i="4"/>
  <c r="P1086" i="4"/>
  <c r="P422" i="4"/>
  <c r="P421" i="4"/>
  <c r="K438" i="4"/>
  <c r="K437" i="4" s="1"/>
  <c r="K261" i="4"/>
  <c r="P261" i="4" s="1"/>
  <c r="K92" i="4" l="1"/>
  <c r="P92" i="4" s="1"/>
  <c r="K1116" i="4"/>
  <c r="P1116" i="4" s="1"/>
  <c r="P349" i="4"/>
  <c r="P208" i="4"/>
  <c r="P207" i="4"/>
  <c r="K373" i="4"/>
  <c r="K372" i="4" s="1"/>
  <c r="K442" i="4"/>
  <c r="K440" i="4" s="1"/>
  <c r="K323" i="4"/>
  <c r="P1113" i="4"/>
  <c r="P1114" i="4"/>
  <c r="K1110" i="4"/>
  <c r="P375" i="4"/>
  <c r="P269" i="4"/>
  <c r="P1015" i="4"/>
  <c r="P1012" i="4"/>
  <c r="P1060" i="4"/>
  <c r="P1059" i="4"/>
  <c r="P1068" i="4"/>
  <c r="P1066" i="4"/>
  <c r="P1081" i="4"/>
  <c r="P1080" i="4"/>
  <c r="P365" i="4"/>
  <c r="IV365" i="4" s="1"/>
  <c r="K19" i="4"/>
  <c r="K14" i="4" s="1"/>
  <c r="P437" i="4"/>
  <c r="P438" i="4"/>
  <c r="K1111" i="4"/>
  <c r="P1111" i="4" s="1"/>
  <c r="K1109" i="4" l="1"/>
  <c r="P1109" i="4" s="1"/>
  <c r="P372" i="4"/>
  <c r="P373" i="4"/>
  <c r="K260" i="4"/>
  <c r="K258" i="4" s="1"/>
  <c r="P323" i="4"/>
  <c r="P442" i="4"/>
  <c r="P440" i="4"/>
  <c r="P1110" i="4"/>
  <c r="K1052" i="4"/>
  <c r="K1042" i="4" s="1"/>
  <c r="P19" i="4"/>
  <c r="P260" i="4" l="1"/>
  <c r="P258" i="4"/>
  <c r="P1052" i="4"/>
  <c r="P1042" i="4"/>
  <c r="P14" i="4"/>
  <c r="K727" i="4" l="1"/>
  <c r="P727" i="4" s="1"/>
  <c r="K726" i="4"/>
  <c r="P726" i="4" s="1"/>
  <c r="K723" i="4"/>
  <c r="P723" i="4" s="1"/>
  <c r="K722" i="4"/>
  <c r="P722" i="4" s="1"/>
  <c r="K721" i="4"/>
  <c r="P721" i="4" s="1"/>
  <c r="K720" i="4"/>
  <c r="P720" i="4" s="1"/>
  <c r="K716" i="4"/>
  <c r="P716" i="4" s="1"/>
  <c r="K715" i="4"/>
  <c r="P715" i="4" s="1"/>
  <c r="K712" i="4"/>
  <c r="P712" i="4" s="1"/>
  <c r="K719" i="4"/>
  <c r="P719" i="4" s="1"/>
  <c r="K717" i="4"/>
  <c r="P717" i="4" s="1"/>
  <c r="K685" i="4"/>
  <c r="P685" i="4" s="1"/>
  <c r="K677" i="4"/>
  <c r="P677" i="4" s="1"/>
  <c r="K672" i="4"/>
  <c r="P672" i="4" s="1"/>
  <c r="K651" i="4"/>
  <c r="P651" i="4" s="1"/>
  <c r="K650" i="4"/>
  <c r="P650" i="4" s="1"/>
  <c r="K649" i="4"/>
  <c r="P649" i="4" s="1"/>
  <c r="K657" i="4"/>
  <c r="P657" i="4" s="1"/>
  <c r="K655" i="4"/>
  <c r="P655" i="4" s="1"/>
  <c r="K653" i="4"/>
  <c r="P653" i="4" s="1"/>
  <c r="K652" i="4"/>
  <c r="P652" i="4" s="1"/>
  <c r="K642" i="4"/>
  <c r="P642" i="4" s="1"/>
  <c r="K641" i="4"/>
  <c r="P641" i="4" s="1"/>
  <c r="K639" i="4"/>
  <c r="P639" i="4" s="1"/>
  <c r="K622" i="4"/>
  <c r="P622" i="4" s="1"/>
  <c r="K636" i="4"/>
  <c r="P636" i="4" s="1"/>
  <c r="K635" i="4"/>
  <c r="P635" i="4" s="1"/>
  <c r="K634" i="4"/>
  <c r="P634" i="4" s="1"/>
  <c r="K633" i="4"/>
  <c r="P633" i="4" s="1"/>
  <c r="K632" i="4"/>
  <c r="P632" i="4" s="1"/>
  <c r="K631" i="4"/>
  <c r="P631" i="4" s="1"/>
  <c r="K630" i="4"/>
  <c r="P630" i="4" s="1"/>
  <c r="K629" i="4"/>
  <c r="P629" i="4" s="1"/>
  <c r="K628" i="4"/>
  <c r="P628" i="4" s="1"/>
  <c r="K627" i="4"/>
  <c r="P627" i="4" s="1"/>
  <c r="K626" i="4"/>
  <c r="P626" i="4" s="1"/>
  <c r="K625" i="4"/>
  <c r="P625" i="4" s="1"/>
  <c r="K624" i="4"/>
  <c r="P624" i="4" s="1"/>
  <c r="K620" i="4"/>
  <c r="P620" i="4" s="1"/>
  <c r="K618" i="4"/>
  <c r="P618" i="4" s="1"/>
  <c r="K587" i="4"/>
  <c r="P587" i="4" s="1"/>
  <c r="K574" i="4"/>
  <c r="P574" i="4" s="1"/>
  <c r="K569" i="4"/>
  <c r="P569" i="4" s="1"/>
  <c r="K566" i="4"/>
  <c r="P566" i="4" s="1"/>
  <c r="K556" i="4"/>
  <c r="P556" i="4" s="1"/>
  <c r="K553" i="4"/>
  <c r="P553" i="4" s="1"/>
  <c r="K532" i="4"/>
  <c r="P532" i="4" s="1"/>
  <c r="K530" i="4"/>
  <c r="P530" i="4" s="1"/>
  <c r="K528" i="4"/>
  <c r="P528" i="4" s="1"/>
  <c r="K527" i="4"/>
  <c r="P527" i="4" s="1"/>
  <c r="K519" i="4"/>
  <c r="P519" i="4" s="1"/>
  <c r="K573" i="4"/>
  <c r="P573" i="4" s="1"/>
  <c r="K529" i="4"/>
  <c r="P529" i="4" s="1"/>
  <c r="K494" i="4"/>
  <c r="P494" i="4" s="1"/>
  <c r="K492" i="4"/>
  <c r="P492" i="4" s="1"/>
  <c r="K487" i="4"/>
  <c r="P487" i="4" s="1"/>
  <c r="K485" i="4"/>
  <c r="P485" i="4" s="1"/>
  <c r="K671" i="4" l="1"/>
  <c r="P671" i="4" s="1"/>
  <c r="K602" i="4"/>
  <c r="P602" i="4" s="1"/>
  <c r="K684" i="4"/>
  <c r="P684" i="4" s="1"/>
  <c r="K508" i="4" l="1"/>
  <c r="P508" i="4" s="1"/>
  <c r="K535" i="4"/>
  <c r="K455" i="4"/>
  <c r="K457" i="4"/>
  <c r="P457" i="4" s="1"/>
  <c r="P455" i="4" l="1"/>
  <c r="P535" i="4"/>
  <c r="K140" i="4" l="1"/>
  <c r="P140" i="4" l="1"/>
  <c r="K521" i="4" l="1"/>
  <c r="P521" i="4" s="1"/>
  <c r="K638" i="4"/>
  <c r="K512" i="4"/>
  <c r="K572" i="4"/>
  <c r="P572" i="4" s="1"/>
  <c r="K549" i="4"/>
  <c r="P549" i="4" s="1"/>
  <c r="P512" i="4" l="1"/>
  <c r="P638" i="4"/>
  <c r="K667" i="4" l="1"/>
  <c r="K534" i="4"/>
  <c r="P534" i="4" s="1"/>
  <c r="K542" i="4"/>
  <c r="P542" i="4" s="1"/>
  <c r="K588" i="4"/>
  <c r="P588" i="4" s="1"/>
  <c r="K540" i="4"/>
  <c r="P540" i="4" s="1"/>
  <c r="P667" i="4" l="1"/>
  <c r="K637" i="4"/>
  <c r="P637" i="4" l="1"/>
  <c r="K336" i="4" l="1"/>
  <c r="P336" i="4" s="1"/>
  <c r="K333" i="4"/>
  <c r="P333" i="4" s="1"/>
  <c r="K144" i="4"/>
  <c r="P144" i="4" s="1"/>
  <c r="K113" i="4"/>
  <c r="P113" i="4" s="1"/>
  <c r="K142" i="4" l="1"/>
  <c r="K322" i="4"/>
  <c r="K320" i="4" s="1"/>
  <c r="K326" i="4" l="1"/>
  <c r="K325" i="4" s="1"/>
  <c r="P320" i="4"/>
  <c r="P322" i="4"/>
  <c r="P142" i="4"/>
  <c r="K182" i="4" l="1"/>
  <c r="K181" i="4" s="1"/>
  <c r="K111" i="4"/>
  <c r="K108" i="4" s="1"/>
  <c r="P325" i="4"/>
  <c r="P326" i="4"/>
  <c r="P181" i="4" l="1"/>
  <c r="P182" i="4"/>
  <c r="P108" i="4"/>
  <c r="P111" i="4"/>
  <c r="K445" i="4" l="1"/>
  <c r="K444" i="4" s="1"/>
  <c r="P444" i="4" l="1"/>
  <c r="P445" i="4"/>
  <c r="K161" i="4" l="1"/>
  <c r="P161" i="4" s="1"/>
  <c r="K160" i="4"/>
  <c r="P160" i="4" s="1"/>
  <c r="K284" i="4"/>
  <c r="P284" i="4" s="1"/>
  <c r="K277" i="4"/>
  <c r="P277" i="4" s="1"/>
  <c r="K291" i="4"/>
  <c r="P291" i="4" s="1"/>
  <c r="K282" i="4"/>
  <c r="P282" i="4" s="1"/>
  <c r="K289" i="4"/>
  <c r="P289" i="4" s="1"/>
  <c r="K279" i="4"/>
  <c r="P279" i="4" s="1"/>
  <c r="K159" i="4" l="1"/>
  <c r="K149" i="4" s="1"/>
  <c r="S100" i="4"/>
  <c r="K100" i="4"/>
  <c r="K96" i="4" s="1"/>
  <c r="K267" i="4"/>
  <c r="P96" i="4" l="1"/>
  <c r="P100" i="4"/>
  <c r="P149" i="4"/>
  <c r="P159" i="4"/>
  <c r="K185" i="4"/>
  <c r="K184" i="4" s="1"/>
  <c r="P267" i="4"/>
  <c r="O82" i="4"/>
  <c r="K83" i="4"/>
  <c r="K82" i="4" s="1"/>
  <c r="S82" i="4" l="1"/>
  <c r="S13" i="4" s="1"/>
  <c r="P82" i="4"/>
  <c r="P83" i="4"/>
  <c r="P184" i="4"/>
  <c r="P185" i="4"/>
  <c r="K288" i="4"/>
  <c r="K266" i="4" s="1"/>
  <c r="P266" i="4" l="1"/>
  <c r="P288" i="4"/>
  <c r="K592" i="4"/>
  <c r="K448" i="4" s="1"/>
  <c r="P592" i="4" l="1"/>
  <c r="P448" i="4"/>
  <c r="K44" i="4" l="1"/>
  <c r="K22" i="4" s="1"/>
  <c r="P22" i="4" l="1"/>
  <c r="P44" i="4"/>
  <c r="K106" i="4" l="1"/>
  <c r="K105" i="4" s="1"/>
  <c r="P105" i="4" l="1"/>
  <c r="P106" i="4"/>
  <c r="K146" i="4" l="1"/>
  <c r="K138" i="4" s="1"/>
  <c r="P12" i="4" l="1"/>
  <c r="P138" i="4"/>
  <c r="P146" i="4"/>
</calcChain>
</file>

<file path=xl/sharedStrings.xml><?xml version="1.0" encoding="utf-8"?>
<sst xmlns="http://schemas.openxmlformats.org/spreadsheetml/2006/main" count="5274" uniqueCount="1985">
  <si>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</si>
  <si>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</si>
  <si>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</si>
  <si>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</si>
  <si>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</si>
  <si>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</si>
  <si>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</si>
  <si>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</si>
  <si>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</si>
  <si>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</si>
  <si>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</si>
  <si>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</si>
  <si>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</si>
  <si>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</si>
  <si>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</si>
  <si>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</si>
  <si>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</si>
  <si>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</si>
  <si>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</si>
  <si>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</si>
  <si>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</si>
  <si>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-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</si>
  <si>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</si>
  <si>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</si>
  <si>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</si>
  <si>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</si>
  <si>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</si>
  <si>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</si>
  <si>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</si>
  <si>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Г. Дорогобуж, ул. Мира, д. 2</t>
  </si>
  <si>
    <t>Г. Вязьма, ул. Ленина, д. 69б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</si>
  <si>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</si>
  <si>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</si>
  <si>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</si>
  <si>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</si>
  <si>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Г. Вязьма, ул. 25 Октября, д. 29</t>
  </si>
  <si>
    <t>Г. Дорогобуж, ул. Калинина, д. 12</t>
  </si>
  <si>
    <t>кв. м</t>
  </si>
  <si>
    <t>руб./кв. м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</si>
  <si>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2014-2043 годы на 2020-2022 годы</t>
  </si>
  <si>
    <t>Г. Велиж, ул. Ивановская, д. 9</t>
  </si>
  <si>
    <t>12.2020</t>
  </si>
  <si>
    <t>12.2021</t>
  </si>
  <si>
    <t>12.2022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</si>
  <si>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</si>
  <si>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</si>
  <si>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</si>
  <si>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</si>
  <si>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</si>
  <si>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</si>
  <si>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</si>
  <si>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</si>
  <si>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</si>
  <si>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</si>
  <si>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</si>
  <si>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</si>
  <si>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</si>
  <si>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</si>
  <si>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</si>
  <si>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Красноармейское шоссе, д. 19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</si>
  <si>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</si>
  <si>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</si>
  <si>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</si>
  <si>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</si>
  <si>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</si>
  <si>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</si>
  <si>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</si>
  <si>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</si>
  <si>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</si>
  <si>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</si>
  <si>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19</t>
  </si>
  <si>
    <t>Г. Вязьма, ул. Московская, д. 22</t>
  </si>
  <si>
    <t>Г. Вязьма, ул. Освобождения, д. 1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</si>
  <si>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</si>
  <si>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</si>
  <si>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</si>
  <si>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</si>
  <si>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Покровского, д. 3</t>
  </si>
  <si>
    <t>Г. Вязьма, ул. Полевая, д. 1</t>
  </si>
  <si>
    <t>Г. Вязьма, ул. Полины Осипенко, д. 2б</t>
  </si>
  <si>
    <t>Г. Вязьма, ул. Полины Осипенко, д. 3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</si>
  <si>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</si>
  <si>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</si>
  <si>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</si>
  <si>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</si>
  <si>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</si>
  <si>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</si>
  <si>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Вязьма, ул. Юбилейная, д. 15</t>
  </si>
  <si>
    <t>Г. Вязьма, ул. Ямская, д. 43</t>
  </si>
  <si>
    <t>Дер. Тюхменево, ул. Карьероуправления, д. 12</t>
  </si>
  <si>
    <t>С. Семлево, ул. Калинина, д. 17</t>
  </si>
  <si>
    <t>С. Хмелита, ул. Парковая, д. 6</t>
  </si>
  <si>
    <t>каркасно-засыпной</t>
  </si>
  <si>
    <t>Г. Гагарин, пр. Сельхозтехника, д. 2</t>
  </si>
  <si>
    <t>Г. Гагарин, ул. 50 лет ВЛКСМ, д. 14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</si>
  <si>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</si>
  <si>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</si>
  <si>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</si>
  <si>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</si>
  <si>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</si>
  <si>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</si>
  <si>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Гагаринскому городскому поселению Гагаринского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</si>
  <si>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</si>
  <si>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</si>
  <si>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</si>
  <si>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</si>
  <si>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</si>
  <si>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</si>
  <si>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</si>
  <si>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</si>
  <si>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</si>
  <si>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</si>
  <si>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Г. Дорогобуж, ул. ДОС, д. 4</t>
  </si>
  <si>
    <t>Г. Дорогобуж, ул. Мира, д. 10</t>
  </si>
  <si>
    <t>Г. Дорогобуж, ул. Мира, д. 12</t>
  </si>
  <si>
    <t>Г. Дорогобуж, ул. Мира, д. 26</t>
  </si>
  <si>
    <t>Г. Дорогобуж, ул. Мира, д. 34</t>
  </si>
  <si>
    <t>Г. Дорогобуж, ул. Чистякова, д. 8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</si>
  <si>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</si>
  <si>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</si>
  <si>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</si>
  <si>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</si>
  <si>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</si>
  <si>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</si>
  <si>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</si>
  <si>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</si>
  <si>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</si>
  <si>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</si>
  <si>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</si>
  <si>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</si>
  <si>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</si>
  <si>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Г. Духовщина, ул. Луначарского, д. 13</t>
  </si>
  <si>
    <t>Г. Духовщина, ул. Смоленская, д. 56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</si>
  <si>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</si>
  <si>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</si>
  <si>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</si>
  <si>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</si>
  <si>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</si>
  <si>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</si>
  <si>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</si>
  <si>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</si>
  <si>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</si>
  <si>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</si>
  <si>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Дер. Пищулино, ул. Школа-интернат, д. 15</t>
  </si>
  <si>
    <t>Пос. Кардымово, ул. Октябрьская, д. 16</t>
  </si>
  <si>
    <t>Ст. Духовская, д. 4</t>
  </si>
  <si>
    <t>Итого по Кардымовскому городскому поселению Кардымовского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</si>
  <si>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</si>
  <si>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</si>
  <si>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</si>
  <si>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</si>
  <si>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</si>
  <si>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</si>
  <si>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</si>
  <si>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Соболево, д. 24</t>
  </si>
  <si>
    <t>Пос. Монастырщина, тер. Сельхозтехника, д. 15</t>
  </si>
  <si>
    <t>Пос. Монастырщина, ул. Юбилейная, д. 30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</si>
  <si>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</si>
  <si>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</si>
  <si>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бревенчатый, обложенный кирпичом</t>
  </si>
  <si>
    <t>Дер. Крапивна, ул. Горького, д. 8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</si>
  <si>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</si>
  <si>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</si>
  <si>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</si>
  <si>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</si>
  <si>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</si>
  <si>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</si>
  <si>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</si>
  <si>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</si>
  <si>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</si>
  <si>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Пос. Стодолище, ул. Ленина, д. 27</t>
  </si>
  <si>
    <t>Итого по Стодолищенскому сельскому поселению Починковского района Смоленской области</t>
  </si>
  <si>
    <t>Г. Рославль, мкрн. 15, д. 30</t>
  </si>
  <si>
    <t>Г. Рославль, мкрн. 15, д. 4</t>
  </si>
  <si>
    <t>Г. Рославль, мкрн. 16, д. 12</t>
  </si>
  <si>
    <t>Г. Рославль, мкрн. 16, д. 5</t>
  </si>
  <si>
    <t>Г. Рославль, мкрн. 16, д. 8</t>
  </si>
  <si>
    <t>Г. Рославль, мкрн. 17, д. 13</t>
  </si>
  <si>
    <t>Г. Рославль, пер. 2-й Советский, д. 38</t>
  </si>
  <si>
    <t>Г. Рославль, пос. ТЭЦ, д. 3</t>
  </si>
  <si>
    <t>Г. Рославль, ул. 2-я Дачная, д. 8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</si>
  <si>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</si>
  <si>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</si>
  <si>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</si>
  <si>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</si>
  <si>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</si>
  <si>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</si>
  <si>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</si>
  <si>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</si>
  <si>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</si>
  <si>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Ленина, д. 1</t>
  </si>
  <si>
    <t>Г. Рославль, ул. Ленина, д. 18</t>
  </si>
  <si>
    <t>Г. Рославль, ул. Ленина, д. 5</t>
  </si>
  <si>
    <t>Г. Рославль, ул. Ленина, д. 7</t>
  </si>
  <si>
    <t>Г. Рославль, ул. Ленина, д. 9</t>
  </si>
  <si>
    <t>Г. Рославль, ул. Октябрьская, д. 29</t>
  </si>
  <si>
    <t>Г. Рославль, ул. Октябрьская, д. 32б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</si>
  <si>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</si>
  <si>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</si>
  <si>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</si>
  <si>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</si>
  <si>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</si>
  <si>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</si>
  <si>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</si>
  <si>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</si>
  <si>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</si>
  <si>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Пушкина, д. 8а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</si>
  <si>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</si>
  <si>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</si>
  <si>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</si>
  <si>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</si>
  <si>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Чехова, д. 22а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</si>
  <si>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</si>
  <si>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</si>
  <si>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</si>
  <si>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</si>
  <si>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</si>
  <si>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</si>
  <si>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</si>
  <si>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Екимовичи, пер. Школьный, д. 1</t>
  </si>
  <si>
    <t>С. Екимовичи, ул. Ленинская, д. 31</t>
  </si>
  <si>
    <t>С. Остер, ул. Советская, д. 5</t>
  </si>
  <si>
    <t>С. Остер, ул. Советская, д. 6</t>
  </si>
  <si>
    <t>1933-1940</t>
  </si>
  <si>
    <t>бревенчатый</t>
  </si>
  <si>
    <t>1958-1959</t>
  </si>
  <si>
    <t>Г. Рославль, мкрн. 16, д. 10</t>
  </si>
  <si>
    <t>Г. Рославль, ул. Урицкого д. 16</t>
  </si>
  <si>
    <t>1979-1980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</si>
  <si>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</si>
  <si>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</si>
  <si>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</si>
  <si>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</si>
  <si>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</si>
  <si>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</si>
  <si>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</si>
  <si>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</si>
  <si>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</si>
  <si>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</si>
  <si>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</si>
  <si>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</si>
  <si>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</si>
  <si>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</si>
  <si>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</si>
  <si>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</si>
  <si>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</si>
  <si>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</si>
  <si>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</si>
  <si>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Руднянскому городскому поселению Руднянского района Смоленской области</t>
  </si>
  <si>
    <t>шлакоблочный</t>
  </si>
  <si>
    <t>бутовый</t>
  </si>
  <si>
    <t>Итого по Чистиковскому сельскому поселению Руднянского района Смоленской области</t>
  </si>
  <si>
    <t>1960</t>
  </si>
  <si>
    <t>2</t>
  </si>
  <si>
    <t>3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</si>
  <si>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</si>
  <si>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</si>
  <si>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</si>
  <si>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</si>
  <si>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</si>
  <si>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</si>
  <si>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</si>
  <si>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</si>
  <si>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</si>
  <si>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</si>
  <si>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</si>
  <si>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</si>
  <si>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</si>
  <si>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</si>
  <si>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</si>
  <si>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</si>
  <si>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</si>
  <si>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</si>
  <si>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</si>
  <si>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</si>
  <si>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</si>
  <si>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</si>
  <si>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</si>
  <si>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</si>
  <si>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Дер. Вышегор, ул. Мира, д. 2</t>
  </si>
  <si>
    <t>Дер. Вышегор, ул. Мира, д. 3</t>
  </si>
  <si>
    <t>Дер. Клинка, ул. Школьная, д. 2</t>
  </si>
  <si>
    <t>Дер. Кононово, ул. Школьная, д. 21</t>
  </si>
  <si>
    <t>Дер. Николо-Погорелое, ул. Центральная, д. 2</t>
  </si>
  <si>
    <t>Дер. Николо-Погорелое, ул. Центральная, д. 5</t>
  </si>
  <si>
    <t>Пос. Вадино, ул. Молодежная, д. 5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</si>
  <si>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</si>
  <si>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</si>
  <si>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1956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</si>
  <si>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</si>
  <si>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</si>
  <si>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1959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</si>
  <si>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</si>
  <si>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</si>
  <si>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1954</t>
  </si>
  <si>
    <t>1957</t>
  </si>
  <si>
    <t>Итого по городу Смоленску</t>
  </si>
  <si>
    <t>Г. Смоленск, бульвар Гагарина, д. 6</t>
  </si>
  <si>
    <t>Г. Смоленск, Витебское шоссе, д. 1/37</t>
  </si>
  <si>
    <t>Г. Смоленск, Витебское шоссе, д. 28а</t>
  </si>
  <si>
    <t>Г. Смоленск, Витебское шоссе, д. 36</t>
  </si>
  <si>
    <t>Г. Смоленск, Витебское шоссе, д. 56</t>
  </si>
  <si>
    <t>Г. Смоленск, Витебское шоссе, д. 6</t>
  </si>
  <si>
    <t>Г. Смоленск, Витебское шоссе, д. 62</t>
  </si>
  <si>
    <t>Г. Смоленск, Витебское шоссе, д. 66</t>
  </si>
  <si>
    <t>Г. Смоленск, Витебское шоссе, д. 68</t>
  </si>
  <si>
    <t>Г. Смоленск, городок Коминтерна, д. 10</t>
  </si>
  <si>
    <t>Г. Смоленск, городок Коминтерна, д. 6а</t>
  </si>
  <si>
    <t>Г. Смоленск, городок Коминтерна, д. 8а</t>
  </si>
  <si>
    <t>Г. Смоленск, пер. 2-й Выставочный, д. 13а</t>
  </si>
  <si>
    <t>Г. Смоленск, пер. 2-й Киевский, д. 5а</t>
  </si>
  <si>
    <t>Г. Смоленск, пер. 2-й Краснофлотский, д. 26б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</si>
  <si>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</si>
  <si>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</si>
  <si>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</si>
  <si>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</si>
  <si>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</si>
  <si>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</si>
  <si>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3-й Горького, д. 5</t>
  </si>
  <si>
    <t>Г. Смоленск, пер. 4-й Краснофлотский, д. 1</t>
  </si>
  <si>
    <t>Г. Смоленск, пер. 4-й Слобода-Садки, д. 13</t>
  </si>
  <si>
    <t>Г. Смоленск, пер. 4-й Слобода-Садки, д. 26</t>
  </si>
  <si>
    <t>Г. Смоленск, пер. 4-й Слобода-Садки, д. 33</t>
  </si>
  <si>
    <t>Г. Смоленск, пер. 4-й Слобода-Садки, д. 35</t>
  </si>
  <si>
    <t>Г. Смоленск, пер. 4-й Слобода-Садки, д. 39</t>
  </si>
  <si>
    <t>Г. Смоленск, пер. Бакунина, д. 2</t>
  </si>
  <si>
    <t>Г. Смоленск, пер. Больничный, д. 2</t>
  </si>
  <si>
    <t>Г. Смоленск, пер. Больничный, д. 7</t>
  </si>
  <si>
    <t>Г. Смоленск, пер. Витебский, д. 18</t>
  </si>
  <si>
    <t>Г. Смоленск, пер. Витебский, д. 3а</t>
  </si>
  <si>
    <t>Г. Смоленск, пер. Запольный, д. 1</t>
  </si>
  <si>
    <t>Г. Смоленск, пер. Запольный, д. 3</t>
  </si>
  <si>
    <t>Г. Смоленск, пер. Запольный, д. 4</t>
  </si>
  <si>
    <t>Г. Смоленск, пер. Запольный, д. 5а</t>
  </si>
  <si>
    <t>Г. Смоленск, пер. Ново-Киевский, д. 2а</t>
  </si>
  <si>
    <t>Г. Смоленск, пер. Ново-Чернушенский, д. 2</t>
  </si>
  <si>
    <t>Г. Смоленск, пер. Смирнова, д. 3</t>
  </si>
  <si>
    <t>Г. Смоленск, пер. Смирнова, д. 3/4</t>
  </si>
  <si>
    <t>Г. Смоленск, пер. Станционный, д. 2</t>
  </si>
  <si>
    <t>Г. Смоленск, пер. Станционный, д. 4</t>
  </si>
  <si>
    <t>Г. Смоленск, пер. Хлебозаводской, д. 10</t>
  </si>
  <si>
    <t>Г. Смоленск, пер. Хлебозаводской, д. 18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</si>
  <si>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</si>
  <si>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</si>
  <si>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</si>
  <si>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</si>
  <si>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пос. 430 км, д. 12</t>
  </si>
  <si>
    <t>Г. Смоленск, пос. 430 км, д. 14</t>
  </si>
  <si>
    <t>Г. Смоленск, пос. 430 км, д. 18</t>
  </si>
  <si>
    <t>Г. Смоленск, пос. 430 км, д. 19</t>
  </si>
  <si>
    <t>Г. Смоленск, пос. Красный Бор, в/ч 83283, д. 3</t>
  </si>
  <si>
    <t>Г. Смоленск, пос. Красный Бор, в/ч 83283, д. 4</t>
  </si>
  <si>
    <t>Г. Смоленск, пос. Красный Бор, в/ч 83283, д. 6</t>
  </si>
  <si>
    <t>Г. Смоленск, пос. Красный Бор, д. 5/18</t>
  </si>
  <si>
    <t>Г. Смоленск, пос. Красный Бор, д. 5/220</t>
  </si>
  <si>
    <t>Г. Смоленск, пос. Нижняя Дубровенка, д. 5</t>
  </si>
  <si>
    <t>Г. Смоленск, пос. Серебрянка, д. 50б</t>
  </si>
  <si>
    <t>Г. Смоленск, пос. Серебрянка, д. 50в</t>
  </si>
  <si>
    <t>Г. Смоленск, пос. Серебрянка, д. 52</t>
  </si>
  <si>
    <t>Г. Смоленск, пос. Серебрянка, д. 68а</t>
  </si>
  <si>
    <t>Г. Смоленск, пр. Дзержинского, д. 6</t>
  </si>
  <si>
    <t>Г. Смоленск, просп. Гагарина, д. 12/1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</si>
  <si>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</si>
  <si>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</si>
  <si>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</si>
  <si>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просп. Гагарина, д. 4</t>
  </si>
  <si>
    <t>Г. Смоленск, просп. Гагарина, д. 6</t>
  </si>
  <si>
    <t>Г. Смоленск, ул. 12 лет Октября, д. 15</t>
  </si>
  <si>
    <t>Г. Смоленск, ул. 12 лет Октября, д. 7а</t>
  </si>
  <si>
    <t>Г. Смоленск, ул. 2-я Загорная, д. 16</t>
  </si>
  <si>
    <t>Г. Смоленск, ул. 2-я Киевская, д. 10</t>
  </si>
  <si>
    <t>Г. Смоленск, ул. 2-я Киевская, д. 12</t>
  </si>
  <si>
    <t>Г. Смоленск, ул. 2-я Киевская, д. 13</t>
  </si>
  <si>
    <t>Г. Смоленск, ул. 2-я Киевская, д. 15</t>
  </si>
  <si>
    <t>Г. Смоленск, ул. 2-я Киевская, д. 18</t>
  </si>
  <si>
    <t>Г. Смоленск, ул. 2-я Киевская, д. 7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</si>
  <si>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</si>
  <si>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</si>
  <si>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</si>
  <si>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4-я Загорная, д. 9</t>
  </si>
  <si>
    <t>Г. Смоленск, ул. 8 Марта, д. 10</t>
  </si>
  <si>
    <t>Г. Смоленск, ул. 8 Марта, д. 17</t>
  </si>
  <si>
    <t>Г. Смоленск, ул. 8 Марта, д. 4</t>
  </si>
  <si>
    <t>Г. Смоленск, ул. 8 Марта, д. 5</t>
  </si>
  <si>
    <t>Г. Смоленск, ул. 8 Марта, д. 9</t>
  </si>
  <si>
    <t>Г. Смоленск, ул. Автозаводская, д. 23</t>
  </si>
  <si>
    <t>Г. Смоленск, ул. Автозаводская, д. 32а</t>
  </si>
  <si>
    <t>Г. Смоленск, ул. Багратиона, д. 12/13</t>
  </si>
  <si>
    <t>Г. Смоленск, ул. Багратиона, д. 57б</t>
  </si>
  <si>
    <t>Г. Смоленск, ул. Бакунина, д. 2а</t>
  </si>
  <si>
    <t>Г. Смоленск, ул. Бакунина, д. 5</t>
  </si>
  <si>
    <t>Г. Смоленск, ул. Белинского, д. 10</t>
  </si>
  <si>
    <t>Г. Смоленск, ул. Белинского, д. 10а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</si>
  <si>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</si>
  <si>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</si>
  <si>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</si>
  <si>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</si>
  <si>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</si>
  <si>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</si>
  <si>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</si>
  <si>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7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</si>
  <si>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</si>
  <si>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</si>
  <si>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</si>
  <si>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</si>
  <si>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Беляева, д. 6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</si>
  <si>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</si>
  <si>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</si>
  <si>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Краснофлотская, д. 5</t>
  </si>
  <si>
    <t>Г. Смоленск, ул. Большая Краснофлотская, д. 7</t>
  </si>
  <si>
    <t>Г. Смоленск, ул. Большая Краснофлотская, д. 9</t>
  </si>
  <si>
    <t>Г. Смоленск, ул. Большая Советская, д. 13</t>
  </si>
  <si>
    <t>Г. Смоленск, ул. Большая Советская, д. 14</t>
  </si>
  <si>
    <t>Г. Смоленск, ул. Большая Советская, д. 18/18</t>
  </si>
  <si>
    <t>Г. Смоленск, ул. Большая Советская, д. 24</t>
  </si>
  <si>
    <t>Г. Смоленск, ул. Большая Советская, д. 28/16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</si>
  <si>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</si>
  <si>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</si>
  <si>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39/11</t>
  </si>
  <si>
    <t>Г. Смоленск, ул. Большая Советская, д. 43</t>
  </si>
  <si>
    <t>Г. Смоленск, ул. Большая Советская, д. 7</t>
  </si>
  <si>
    <t>Г. Смоленск, ул. Брестская, д. 1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</si>
  <si>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</si>
  <si>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</si>
  <si>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</si>
  <si>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15</t>
  </si>
  <si>
    <t>Г. Смоленск, ул. Верхне-Рославльская, д. 20</t>
  </si>
  <si>
    <t>Г. Смоленск, ул. Верхне-Рославльская, д. 22</t>
  </si>
  <si>
    <t>Г. Смоленск, ул. Войкова, д. 8а</t>
  </si>
  <si>
    <t>Г. Смоленск, ул. Воробьева, д. 15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</si>
  <si>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</si>
  <si>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</si>
  <si>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</si>
  <si>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</si>
  <si>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</si>
  <si>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</si>
  <si>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</si>
  <si>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</si>
  <si>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</si>
  <si>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</si>
  <si>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</si>
  <si>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</si>
  <si>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</si>
  <si>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</si>
  <si>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Воробьева, д. 36</t>
  </si>
  <si>
    <t>Г. Смоленск, ул. Воробьева, д. 8/8</t>
  </si>
  <si>
    <t>Г. Смоленск, ул. Высокая, д. 21</t>
  </si>
  <si>
    <t>Г. Смоленск, ул. Гастелло, д. 12</t>
  </si>
  <si>
    <t>Г. Смоленск, ул. Гастелло, д. 2</t>
  </si>
  <si>
    <t>Г. Смоленск, ул. Гастелло, д. 20</t>
  </si>
  <si>
    <t>Г. Смоленск, ул. Гастелло, д. 5/2</t>
  </si>
  <si>
    <t>Г. Смоленск, ул. Гастелло, д. 7/1</t>
  </si>
  <si>
    <t>Г. Смоленск, ул. Генерала Городнянского, д. 3</t>
  </si>
  <si>
    <t>Г. Смоленск, ул. Генерала Лукина, д. 10</t>
  </si>
  <si>
    <t>Г. Смоленск, ул. Генерала Лукина, д. 10а</t>
  </si>
  <si>
    <t>Г. Смоленск, ул. Генерала Лукина, д. 12</t>
  </si>
  <si>
    <t>Г. Смоленск, ул. Генерала Лукина, д. 12а</t>
  </si>
  <si>
    <t>Г. Смоленск, ул. Генерала Лукина, д. 38</t>
  </si>
  <si>
    <t>Г. Смоленск, ул. Генерала Лукина, д. 40</t>
  </si>
  <si>
    <t>Г. Смоленск, ул. Генерала Лукина, д. 6</t>
  </si>
  <si>
    <t>Г. Смоленск, ул. Генерала Лукина, д. 8</t>
  </si>
  <si>
    <t>Г. Смоленск, ул. Генерала Лукина, д. 8а</t>
  </si>
  <si>
    <t>Г. Смоленск, ул. Герцена, д. 13</t>
  </si>
  <si>
    <t>Г. Смоленск, ул. Герцена, д. 5</t>
  </si>
  <si>
    <t>Г. Смоленск, ул. Герцена, д. 9</t>
  </si>
  <si>
    <t>Г. Смоленск, ул. Глинки, д. 9</t>
  </si>
  <si>
    <t>Г. Смоленск, ул. Госпитальная, д. 31</t>
  </si>
  <si>
    <t>Г. Смоленск, ул. Губенко, д. 18</t>
  </si>
  <si>
    <t>Г. Смоленск, ул. Губенко, д. 20</t>
  </si>
  <si>
    <t>Г. Смоленск, ул. Губенко, д. 22</t>
  </si>
  <si>
    <t>Г. Смоленск, ул. Дзержинского, д. 15</t>
  </si>
  <si>
    <t>Г. Смоленск, ул. Дзержинского, д. 19а</t>
  </si>
  <si>
    <t>Г. Смоленск, ул. Дзержинского, д. 22</t>
  </si>
  <si>
    <t>Г. Смоленск, ул. Дзержинского, д. 2а</t>
  </si>
  <si>
    <t>Г. Смоленск, ул. Докучаева, д. 10</t>
  </si>
  <si>
    <t>Г. Смоленск, ул. Докучаева, д. 11</t>
  </si>
  <si>
    <t>Г. Смоленск, ул. Докучаева, д. 4</t>
  </si>
  <si>
    <t>Г. Смоленск, ул. Докучаева, д. 6</t>
  </si>
  <si>
    <t>Г. Смоленск, ул. Докучаева, д. 8</t>
  </si>
  <si>
    <t>Г. Смоленск, ул. Исаковского, д. 40</t>
  </si>
  <si>
    <t>Г. Смоленск, ул. Исаковского, д. 42</t>
  </si>
  <si>
    <t>Г. Смоленск, ул. Карбышева, д. 2</t>
  </si>
  <si>
    <t>Г. Смоленск, ул. Карбышева, д. 4</t>
  </si>
  <si>
    <t>Г. Смоленск, ул. Карбышева, д. 6</t>
  </si>
  <si>
    <t>Г. Смоленск, ул. Кирилла и Мефодия, д. 1</t>
  </si>
  <si>
    <t>Г. Смоленск, ул. Кирова, д. 1</t>
  </si>
  <si>
    <t>Г. Смоленск, ул. Кирова, д. 2/57</t>
  </si>
  <si>
    <t>Г. Смоленск, ул. Кирова, д. 26</t>
  </si>
  <si>
    <t>Г. Смоленск, ул. Кирова, д. 29</t>
  </si>
  <si>
    <t>Г. Смоленск, ул. Кирова, д. 2а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</si>
  <si>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</si>
  <si>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</si>
  <si>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</si>
  <si>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</si>
  <si>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</si>
  <si>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</si>
  <si>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</si>
  <si>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Козлова, д. 5</t>
  </si>
  <si>
    <t>Г. Смоленск, ул. Коммунистическая, д. 12</t>
  </si>
  <si>
    <t>Г. Смоленск, ул. Коммунистическая, д. 14</t>
  </si>
  <si>
    <t>Г. Смоленск, ул. Коммунистическая, д. 22</t>
  </si>
  <si>
    <t>Г. Смоленск, ул. Коненкова, д. 8</t>
  </si>
  <si>
    <t>Г. Смоленск, ул. Котовского, д. 1</t>
  </si>
  <si>
    <t>Г. Смоленск, ул. Котовского, д. 11</t>
  </si>
  <si>
    <t>Г. Смоленск, ул. Котовского, д. 11а</t>
  </si>
  <si>
    <t>Г. Смоленск, ул. Котовского, д. 13</t>
  </si>
  <si>
    <t>Г. Смоленск, ул. Котовского, д. 3</t>
  </si>
  <si>
    <t>Г. Смоленск, ул. Котовского, д. 3а</t>
  </si>
  <si>
    <t>Г. Смоленск, ул. Котовского, д. 7</t>
  </si>
  <si>
    <t>Г. Смоленск, ул. Котовского, д. 9</t>
  </si>
  <si>
    <t>Г. Смоленск, ул. Котовского, д. 9а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</si>
  <si>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</si>
  <si>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</si>
  <si>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</si>
  <si>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39б</t>
  </si>
  <si>
    <t>Г. Смоленск, ул. Крупской, д. 43/2</t>
  </si>
  <si>
    <t>Г. Смоленск, ул. Крупской, д. 56</t>
  </si>
  <si>
    <t>Г. Смоленск, ул. Крупской, д. 58</t>
  </si>
  <si>
    <t>Г. Смоленск, ул. Крупской, д. 63/2</t>
  </si>
  <si>
    <t>Г. Смоленск, ул. Крупской, д. 65</t>
  </si>
  <si>
    <t>Г. Смоленск, ул. Кутузова, д. 10а</t>
  </si>
  <si>
    <t>Г. Смоленск, ул. Кутузова, д. 6</t>
  </si>
  <si>
    <t>Г. Смоленск, ул. Лавочкина, д. 50а</t>
  </si>
  <si>
    <t>Г. Смоленск, ул. Лавочкина, д. 53</t>
  </si>
  <si>
    <t>Г. Смоленск, ул. Лавочкина, д. 54</t>
  </si>
  <si>
    <t>Г. Смоленск, ул. Лавочкина, д. 55</t>
  </si>
  <si>
    <t>Г. Смоленск, ул. Лавочкина, д. 56</t>
  </si>
  <si>
    <t>Г. Смоленск, ул. Лавочкина, д. 57</t>
  </si>
  <si>
    <t>Г. Смоленск, ул. Лавочкина, д. 58</t>
  </si>
  <si>
    <t>Г. Смоленск, ул. Лавочкина, д. 61/2</t>
  </si>
  <si>
    <t>Г. Смоленск, ул. Лавочкина, д. 66а</t>
  </si>
  <si>
    <t>Г. Смоленск, ул. Лавочкина, д. 70</t>
  </si>
  <si>
    <t>Г. Смоленск, ул. Ленина, д. 11</t>
  </si>
  <si>
    <t>Г. Смоленск, ул. Ленина, д. 15</t>
  </si>
  <si>
    <t>Г. Смоленск, ул. Ленина, д. 26</t>
  </si>
  <si>
    <t>Г. Смоленск, ул. Ленина, д. 29/24</t>
  </si>
  <si>
    <t>Г. Смоленск, ул. Ленина, д. 30</t>
  </si>
  <si>
    <t>Г. Смоленск, ул. Ленина, д. 33</t>
  </si>
  <si>
    <t>Г. Смоленск, ул. Ленина, д. 36</t>
  </si>
  <si>
    <t>Г. Смоленск, ул. Ленина, д. 38</t>
  </si>
  <si>
    <t>Г. Смоленск, ул. Ленина, д. 6/1</t>
  </si>
  <si>
    <t>Г. Смоленск, ул. Ленина, д. 9</t>
  </si>
  <si>
    <t>Г. Смоленск, ул. Ломоносова, д. 3</t>
  </si>
  <si>
    <t>Г. Смоленск, ул. Мало-Краснофлотская, д. 29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</si>
  <si>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</si>
  <si>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</si>
  <si>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</si>
  <si>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Мало-Краснофлотская, д. 69а</t>
  </si>
  <si>
    <t>Г. Смоленск, ул. Марии Октябрьской, д. 10г</t>
  </si>
  <si>
    <t>Г. Смоленск, ул. Марии Октябрьской, д. 4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</si>
  <si>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</si>
  <si>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</si>
  <si>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</si>
  <si>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Марии Октябрьской, д. 6а</t>
  </si>
  <si>
    <t>Г. Смоленск, ул. Марии Октябрьской, д. 6б</t>
  </si>
  <si>
    <t>Г. Смоленск, ул. Марии Октябрьской, д. 6в</t>
  </si>
  <si>
    <t>Г. Смоленск, ул. Маршала Жукова, д. 18</t>
  </si>
  <si>
    <t>Г. Смоленск, ул. Маршала Жукова, д. 20</t>
  </si>
  <si>
    <t>Г. Смоленск, ул. Маршала Жукова, д. 26а</t>
  </si>
  <si>
    <t>Г. Смоленск, ул. Матросова, д. 20</t>
  </si>
  <si>
    <t>Г. Смоленск, ул. Маяковского, д. 5</t>
  </si>
  <si>
    <t>Г. Смоленск, ул. Минская, д. 15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</si>
  <si>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</si>
  <si>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</si>
  <si>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</si>
  <si>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Московский Большак, д. 45</t>
  </si>
  <si>
    <t>Г. Смоленск, ул. Московский Большак, д. 47</t>
  </si>
  <si>
    <t>Г. Смоленск, ул. Московский Большак, д. 51а</t>
  </si>
  <si>
    <t>Г. Смоленск, ул. Московский Большак, д. 55а</t>
  </si>
  <si>
    <t>Г. Смоленск, ул. Нарвская, д. 3</t>
  </si>
  <si>
    <t>Г. Смоленск, ул. Нахимова, д. 11</t>
  </si>
  <si>
    <t>Г. Смоленск, ул. Нахимсона, д. 16</t>
  </si>
  <si>
    <t>Г. Смоленск, ул. Нахимсона, д. 8</t>
  </si>
  <si>
    <t>Г. Смоленск, ул. Николаева, д. 15</t>
  </si>
  <si>
    <t>Г. Смоленск, ул. Николаева, д. 17</t>
  </si>
  <si>
    <t>Г. Смоленск, ул. Николаева, д. 22а</t>
  </si>
  <si>
    <t>Г. Смоленск, ул. Николаева, д. 3</t>
  </si>
  <si>
    <t>Г. Смоленск, ул. Николаева, д. 4</t>
  </si>
  <si>
    <t>Г. Смоленск, ул. Николаева, д. 51</t>
  </si>
  <si>
    <t>Г. Смоленск, ул. Николаева, д. 52</t>
  </si>
  <si>
    <t>Г. Смоленск, ул. Николаева, д. 61/38</t>
  </si>
  <si>
    <t>Г. Смоленск, ул. Николаева, д. 7</t>
  </si>
  <si>
    <t>Г. Смоленск, ул. Николаева, д. 9</t>
  </si>
  <si>
    <t>Г. Смоленск, ул. Ново-Ленинградская, д. 18</t>
  </si>
  <si>
    <t>Г. Смоленск, ул. Ново-Ленинградская, д. 19</t>
  </si>
  <si>
    <t>Г. Смоленск, ул. Ново-Московская, д. 38а</t>
  </si>
  <si>
    <t>Г. Смоленск, ул. Ново-Рославльская, д. 7</t>
  </si>
  <si>
    <t>Г. Смоленск, ул. Октябрьской революции, д. 18</t>
  </si>
  <si>
    <t>Г. Смоленск, ул. Октябрьской революции, д. 7</t>
  </si>
  <si>
    <t>Г. Смоленск, ул. Октября, д. 48</t>
  </si>
  <si>
    <t>Г. Смоленск, ул. Папанина, д. 12а</t>
  </si>
  <si>
    <t>Г. Смоленск, ул. Папанина, д. 1а</t>
  </si>
  <si>
    <t>Г. Смоленск, ул. Парковая, д. 22</t>
  </si>
  <si>
    <t>Г. Смоленск, ул. Парковая, д. 24</t>
  </si>
  <si>
    <t>Г. Смоленск, ул. Попова, д. 4</t>
  </si>
  <si>
    <t>Г. Смоленск, ул. Пржевальского, д. 10</t>
  </si>
  <si>
    <t>Г. Смоленск, ул. Пржевальского, д. 12</t>
  </si>
  <si>
    <t>Г. Смоленск, ул. Пржевальского, д. 2</t>
  </si>
  <si>
    <t>Г. Смоленск, ул. Пржевальского, д. 6/25</t>
  </si>
  <si>
    <t>Г. Смоленск, ул. Пржевальского, д. 8</t>
  </si>
  <si>
    <t>Г. Смоленск, ул. Пригородная, д. 1а</t>
  </si>
  <si>
    <t>Г. Смоленск, ул. Пролетарская, д. 13а</t>
  </si>
  <si>
    <t>Г. Смоленск, ул. Пролетарская, д. 35</t>
  </si>
  <si>
    <t>Г. Смоленск, ул. Пролетарская, д. 37</t>
  </si>
  <si>
    <t>Г. Смоленск, ул. Рабочая, д. 5</t>
  </si>
  <si>
    <t>Г. Смоленск, ул. Радищева, д. 1</t>
  </si>
  <si>
    <t>Г. Смоленск, ул. Радищева, д. 11</t>
  </si>
  <si>
    <t>Г. Смоленск, ул. Радищева, д. 11а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</si>
  <si>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</si>
  <si>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</si>
  <si>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</si>
  <si>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</si>
  <si>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Раевского, д. 1</t>
  </si>
  <si>
    <t>Г. Смоленск, ул. Раевского, д. 3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</si>
  <si>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</si>
  <si>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</si>
  <si>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</si>
  <si>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Реввоенсовета, д. 20</t>
  </si>
  <si>
    <t>Г. Смоленск, ул. Реввоенсовета, д. 22</t>
  </si>
  <si>
    <t>Г. Смоленск, ул. Свердлова, д. 1</t>
  </si>
  <si>
    <t>Г. Смоленск, ул. Седова, д. 26а</t>
  </si>
  <si>
    <t>Г. Смоленск, ул. Седова, д. 31а</t>
  </si>
  <si>
    <t>Г. Смоленск, ул. Седова, д. 54</t>
  </si>
  <si>
    <t>Г. Смоленск, ул. Седова, д. 54а</t>
  </si>
  <si>
    <t>Г. Смоленск, ул. Седова, д. 56</t>
  </si>
  <si>
    <t>Г. Смоленск, ул. Седова, д. 56а</t>
  </si>
  <si>
    <t>Г. Смоленск, ул. Седова, д. 60</t>
  </si>
  <si>
    <t>Г. Смоленск, ул. Смоленская, д. 16</t>
  </si>
  <si>
    <t>Г. Смоленск, ул. Соболева, д. 107</t>
  </si>
  <si>
    <t>Г. Смоленск, ул. Соболева, д. 108</t>
  </si>
  <si>
    <t>Г. Смоленск, ул. Соболева, д. 110</t>
  </si>
  <si>
    <t>Г. Смоленск, ул. Соболева, д. 111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</si>
  <si>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</si>
  <si>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</si>
  <si>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</si>
  <si>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22</t>
  </si>
  <si>
    <t>Г. Смоленск, ул. Соболева, д. 84</t>
  </si>
  <si>
    <t>Г. Смоленск, ул. Соболева, д. 86</t>
  </si>
  <si>
    <t>Г. Смоленск, ул. Соболева, д. 94</t>
  </si>
  <si>
    <t>Г. Смоленск, ул. Социалистическая, д. 2а</t>
  </si>
  <si>
    <t>Г. Смоленск, ул. Социалистическая, д. 9</t>
  </si>
  <si>
    <t>Г. Смоленск, ул. Станционная, д. 4</t>
  </si>
  <si>
    <t>Г. Смоленск, ул. Станционная, д. 6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</si>
  <si>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</si>
  <si>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</si>
  <si>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</si>
  <si>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Твардовского, д. 3</t>
  </si>
  <si>
    <t>Г. Смоленск, ул. Твардовского, д. 5/11</t>
  </si>
  <si>
    <t>Г. Смоленск, ул. Твардовского, д. 9</t>
  </si>
  <si>
    <t>Г. Смоленск, ул. Тенишевой, д. 4</t>
  </si>
  <si>
    <t>Г. Смоленск, ул. Тухачевского, д. 1</t>
  </si>
  <si>
    <t>Г. Смоленск, ул. Тухачевского, д. 10</t>
  </si>
  <si>
    <t>Г. Смоленск, ул. Тухачевского, д. 3</t>
  </si>
  <si>
    <t>Г. Смоленск, ул. Тухачевского, д. 4</t>
  </si>
  <si>
    <t>Г. Смоленск, ул. Тухачевского, д. 5</t>
  </si>
  <si>
    <t>Г. Смоленск, ул. Тухачевского, д. 8</t>
  </si>
  <si>
    <t>Г. Смоленск, ул. Тухачевского, д. 9</t>
  </si>
  <si>
    <t>Г. Смоленск, ул. Урицкого, д. 15</t>
  </si>
  <si>
    <t>Г. Смоленск, ул. Урицкого, д. 17</t>
  </si>
  <si>
    <t>Г. Смоленск, ул. Урицкого, д. 3</t>
  </si>
  <si>
    <t>Г. Смоленск, ул. Урицкого, д. 4</t>
  </si>
  <si>
    <t>Г. Смоленск, ул. Урицкого, д. 6</t>
  </si>
  <si>
    <t>Г. Смоленск, ул. Урицкого, д. 8</t>
  </si>
  <si>
    <t>Г. Смоленск, ул. Фаянсовая, д. 13</t>
  </si>
  <si>
    <t>Г. Смоленск, ул. Фаянсовая, д. 15</t>
  </si>
  <si>
    <t>Г. Смоленск, ул. Фрунзе, д. 16</t>
  </si>
  <si>
    <t>Г. Смоленск, ул. Фрунзе, д. 18</t>
  </si>
  <si>
    <t>Г. Смоленск, ул. Фрунзе, д. 2</t>
  </si>
  <si>
    <t>Г. Смоленск, ул. Фрунзе, д. 27</t>
  </si>
  <si>
    <t>Г. Смоленск, ул. Фрунзе, д. 29</t>
  </si>
  <si>
    <t>Г. Смоленск, ул. Фрунзе, д. 31</t>
  </si>
  <si>
    <t>Г. Смоленск, ул. Фрунзе, д. 34</t>
  </si>
  <si>
    <t>Г. Смоленск, ул. Фрунзе, д. 34а</t>
  </si>
  <si>
    <t>Г. Смоленск, ул. Фрунзе, д. 36а</t>
  </si>
  <si>
    <t>Г. Смоленск, ул. Фрунзе, д. 38</t>
  </si>
  <si>
    <t>Г. Смоленск, ул. Фрунзе, д. 47</t>
  </si>
  <si>
    <t>Г. Смоленск, ул. Фрунзе, д. 51</t>
  </si>
  <si>
    <t>Г. Смоленск, ул. Фрунзе, д. 6</t>
  </si>
  <si>
    <t>Г. Смоленск, ул. Фурманова, д. 16</t>
  </si>
  <si>
    <t>Г. Смоленск, ул. Фурманова, д. 43</t>
  </si>
  <si>
    <t xml:space="preserve">Г. Смоленск, ул. Центральная, д. 13 </t>
  </si>
  <si>
    <t>Г. Смоленск, ул. Центральная, д. 18/2</t>
  </si>
  <si>
    <t>Г. Смоленск, ул. Центральная, д. 2</t>
  </si>
  <si>
    <t>Г. Смоленск, ул. Центральная, д. 4</t>
  </si>
  <si>
    <t>Г. Смоленск, ул. Чаплина, д. 4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</si>
  <si>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</si>
  <si>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</si>
  <si>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</si>
  <si>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</si>
  <si>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</si>
  <si>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</si>
  <si>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</si>
  <si>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</t>
  </si>
  <si>
    <t>Г. Смоленск, ул. Чернышевского, д. 8а</t>
  </si>
  <si>
    <t>Г. Смоленск, ул. Черняховского, д. 10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</si>
  <si>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</si>
  <si>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</si>
  <si>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</si>
  <si>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16а</t>
  </si>
  <si>
    <t>Г. Смоленск, ул. Черняховского, д. 18</t>
  </si>
  <si>
    <t>Г. Смоленск, ул. Черняховского, д. 18а</t>
  </si>
  <si>
    <t>Г. Смоленск, ул. Черняховского, д. 18в</t>
  </si>
  <si>
    <t>Г. Смоленск, ул. Черняховского, д. 20</t>
  </si>
  <si>
    <t>Г. Смоленск, ул. Черняховского, д. 20а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</si>
  <si>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</si>
  <si>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</si>
  <si>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</si>
  <si>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22в</t>
  </si>
  <si>
    <t>Г. Смоленск, ул. Черняховского, д. 23</t>
  </si>
  <si>
    <t>Г. Смоленск, ул. Черняховского, д. 24</t>
  </si>
  <si>
    <t>Г. Смоленск, ул. Черняховского, д. 24а</t>
  </si>
  <si>
    <t>Г. Смоленск, ул. Черняховского, д. 24б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</si>
  <si>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</si>
  <si>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</si>
  <si>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</si>
  <si>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26б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</si>
  <si>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</si>
  <si>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</si>
  <si>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</si>
  <si>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</t>
  </si>
  <si>
    <t>Г. Смоленск, ул. Чехова, д. 2а</t>
  </si>
  <si>
    <t>Г. Смоленск, ул. Чехова, д. 5</t>
  </si>
  <si>
    <t>Г. Смоленск, ул. Чкалова, д. 1</t>
  </si>
  <si>
    <t>Г. Смоленск, ул. Чкалова, д. 11а</t>
  </si>
  <si>
    <t>Г. Смоленск, ул. Чкалова, д. 17</t>
  </si>
  <si>
    <t>Г. Смоленск, ул. Чкалова, д. 3а</t>
  </si>
  <si>
    <t>Г. Смоленск, ул. Шевченко, д. 78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</si>
  <si>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</si>
  <si>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</si>
  <si>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</si>
  <si>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</si>
  <si>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</si>
  <si>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</si>
  <si>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</si>
  <si>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Щорса, д. 14а</t>
  </si>
  <si>
    <t>Г. Смоленск, ул. Энгельса, д. 10</t>
  </si>
  <si>
    <t>Г. Смоленск, ул. Энгельса, д. 16</t>
  </si>
  <si>
    <t>Г. Смоленск, ул. Энгельса, д. 3</t>
  </si>
  <si>
    <t>Г. Смоленск, ул. Энгельса, д. 6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</si>
  <si>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</si>
  <si>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</si>
  <si>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</si>
  <si>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</si>
  <si>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Дер. Зыколино, д. 27</t>
  </si>
  <si>
    <t>Дер. Кощино, ул. Мира, д. 1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</si>
  <si>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</si>
  <si>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</si>
  <si>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</si>
  <si>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Мощинки, ул. Садовая, д. 5</t>
  </si>
  <si>
    <t>Дер. Мощинки, ул. Садовая, д. 7</t>
  </si>
  <si>
    <t>Дер. Новые Батеки, ул. Северная, д. 19</t>
  </si>
  <si>
    <t>Дер. Санаторий Борок, д. 2</t>
  </si>
  <si>
    <t>Дер. Санаторий Борок, д. 3</t>
  </si>
  <si>
    <t>Дер. Фленово, ул. Музейная, д. 1</t>
  </si>
  <si>
    <t>Дер. Шоссейный дом Вонлярово, д. 5</t>
  </si>
  <si>
    <t>С. Катынь, ул. Витебское шоссе,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</si>
  <si>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</si>
  <si>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</si>
  <si>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</si>
  <si>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</si>
  <si>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</si>
  <si>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</si>
  <si>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</si>
  <si>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</si>
  <si>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Итого по Катынскому сельскому поселению Смоленского района Смоленской области</t>
  </si>
  <si>
    <t>Итого по Кощинскому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</si>
  <si>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</si>
  <si>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</si>
  <si>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Гнездовскому сельскому поселению Смоленского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</si>
  <si>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</si>
  <si>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</si>
  <si>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</si>
  <si>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</si>
  <si>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</si>
  <si>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</si>
  <si>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</si>
  <si>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</si>
  <si>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</si>
  <si>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</si>
  <si>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</si>
  <si>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</si>
  <si>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</si>
  <si>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бревенчатый, облицованный кирпичом</t>
  </si>
  <si>
    <t>Итого по Знаменскому сельскому поселению Угранского района Смоленской области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</si>
  <si>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</si>
  <si>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</si>
  <si>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</si>
  <si>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</si>
  <si>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</si>
  <si>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</si>
  <si>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</si>
  <si>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</si>
  <si>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щитовой</t>
  </si>
  <si>
    <t>Пос. Холм-Жирковский, ул. Ленина, д. 4</t>
  </si>
  <si>
    <t>Пос. Холм-Жирковский, ул. Ленина, д. 6</t>
  </si>
  <si>
    <t>Итого по Холм-Жирковскому городскому поселению Холм-Жирковского района Смоленской области</t>
  </si>
  <si>
    <t>Дер. Озерная, ул. Новая, д. 1</t>
  </si>
  <si>
    <t>Пос. Шумячи, ул. Сельхозтехника, д. 8</t>
  </si>
  <si>
    <t>С. Первомайский, ул. Советская, д. 6</t>
  </si>
  <si>
    <t>С. Первомайский, ул. Советская, д. 8</t>
  </si>
  <si>
    <t>Итого по Шумячскому городскому поселению</t>
  </si>
  <si>
    <t>Итого по Первомайскому сельскому поселению Шумячского района Смоленской области</t>
  </si>
  <si>
    <t>Итого по Озерному сельскому поселению Шумячского района Смоленской области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</si>
  <si>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</si>
  <si>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</si>
  <si>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</si>
  <si>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</si>
  <si>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</si>
  <si>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</si>
  <si>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</si>
  <si>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</si>
  <si>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</si>
  <si>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</si>
  <si>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</si>
  <si>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</si>
  <si>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</si>
  <si>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</si>
  <si>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</si>
  <si>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</si>
  <si>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</si>
  <si>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</si>
  <si>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</si>
  <si>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</si>
  <si>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</si>
  <si>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</si>
  <si>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</si>
  <si>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</si>
  <si>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</si>
  <si>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</si>
  <si>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</si>
  <si>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</si>
  <si>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</si>
  <si>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</si>
  <si>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</si>
  <si>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</si>
  <si>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</si>
  <si>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</si>
  <si>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</si>
  <si>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блоки</t>
  </si>
  <si>
    <t>9</t>
  </si>
  <si>
    <t>Итого по Новодугинскому сельскому поселению Новодугинского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</si>
  <si>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</si>
  <si>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</si>
  <si>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шлаковый</t>
  </si>
  <si>
    <t>1936-1938</t>
  </si>
  <si>
    <t>до 1941</t>
  </si>
  <si>
    <t>брусчатый</t>
  </si>
  <si>
    <t>1958</t>
  </si>
  <si>
    <t>1</t>
  </si>
  <si>
    <t>до 1917</t>
  </si>
  <si>
    <t>1966-1967</t>
  </si>
  <si>
    <t>Итого по Титовщинскому сельскому поселению Демидовского района Смоленской области</t>
  </si>
  <si>
    <t>Г. Рославль, пос. ТЭЦ, д. 4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</si>
  <si>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</si>
  <si>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</si>
  <si>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</si>
  <si>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</si>
  <si>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2.</t>
  </si>
  <si>
    <t>3.</t>
  </si>
  <si>
    <t>4.</t>
  </si>
  <si>
    <t>5.</t>
  </si>
  <si>
    <t>6.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</si>
  <si>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</si>
  <si>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</si>
  <si>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Демидовскому городскому поселению Демидовского района Смоленской области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</si>
  <si>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</si>
  <si>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</si>
  <si>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</si>
  <si>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</si>
  <si>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</si>
  <si>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</si>
  <si>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</si>
  <si>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</si>
  <si>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</si>
  <si>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</si>
  <si>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</si>
  <si>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</si>
  <si>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</si>
  <si>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</si>
  <si>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</si>
  <si>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1917-1944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</si>
  <si>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</si>
  <si>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</si>
  <si>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</si>
  <si>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</si>
  <si>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1976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</si>
  <si>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</si>
  <si>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</si>
  <si>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</si>
  <si>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</si>
  <si>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</si>
  <si>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</si>
  <si>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</si>
  <si>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</si>
  <si>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ж/б панели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</si>
  <si>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</si>
  <si>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</si>
  <si>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</si>
  <si>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</si>
  <si>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</si>
  <si>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</si>
  <si>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</si>
  <si>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</si>
  <si>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</si>
  <si>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</si>
  <si>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</si>
  <si>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</si>
  <si>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1964</t>
  </si>
  <si>
    <t>Дер. Лонница, ул. Мира, д. 5</t>
  </si>
  <si>
    <t>Г. Смоленск, городок Коминтерна, д. 3</t>
  </si>
  <si>
    <t>Г. Смоленск, ул. Нахимова, д. 20</t>
  </si>
  <si>
    <t>Г. Смоленск, ул. Чапаева, д. 4</t>
  </si>
  <si>
    <t>С. Ворга, пер. Первомайский, д. 2</t>
  </si>
  <si>
    <t>Г. Смоленск, ул. Ново-Рославльская, д. 4</t>
  </si>
  <si>
    <t>Дер. Новые Батеки, ул. Школьная, д. 11</t>
  </si>
  <si>
    <t>Дер. Новые Батеки, ул. Школьная, д. 13</t>
  </si>
  <si>
    <t>Дер. Новые Батеки, ул. Школьная, д. 15</t>
  </si>
  <si>
    <t>Дер. Новые Батеки, ул. Школьная, д. 18</t>
  </si>
  <si>
    <t>Г. Вязьма, ул. Ленина, д. 6</t>
  </si>
  <si>
    <t>Г. Смоленск, ул. Реввоенсовета, д. 17</t>
  </si>
  <si>
    <t>Г. Смоленск, ул. Нахимсона, д. 5</t>
  </si>
  <si>
    <t>Г. Смоленск, ул. Исаковского, д. 18</t>
  </si>
  <si>
    <t>Г. Смоленск, ул. Ленина, д. 31/19</t>
  </si>
  <si>
    <t>Г. Смоленск, городок Коминтерна, д. 14</t>
  </si>
  <si>
    <t>1917-1975</t>
  </si>
  <si>
    <t>Г. Смоленск, городок Коминтерна, д. 13</t>
  </si>
  <si>
    <t>1930-1973</t>
  </si>
  <si>
    <t>Г. Смоленск, городок Коминтерна, д. 15</t>
  </si>
  <si>
    <t>Г. Смоленск, ул. Маршала Жукова, д. 27</t>
  </si>
  <si>
    <t>Г. Смоленск, ул. Карла Маркса, д. 12а</t>
  </si>
  <si>
    <t>Г. Смоленск, ул. Соболева, д. 30</t>
  </si>
  <si>
    <t>Г. Смоленск, ул. Твардовского, д. 16</t>
  </si>
  <si>
    <t>Г. Смоленск, ул. Тенишевой, д. 6</t>
  </si>
  <si>
    <t>Г. Ярцево, ул. Чернышевского, д. 8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</si>
  <si>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</si>
  <si>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</si>
  <si>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</si>
  <si>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</si>
  <si>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</si>
  <si>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</si>
  <si>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</si>
  <si>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</si>
  <si>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</si>
  <si>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</si>
  <si>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</si>
  <si>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</si>
  <si>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</si>
  <si>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</si>
  <si>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1972</t>
  </si>
  <si>
    <t>Пос. Красный, ул. Глинки, д. 5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</si>
  <si>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</si>
  <si>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</si>
  <si>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</si>
  <si>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</si>
  <si>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</si>
  <si>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 xml:space="preserve">С. Пречистое, пер. 2-й Октябрьский, д. 1 </t>
  </si>
  <si>
    <t xml:space="preserve"> кирпич</t>
  </si>
  <si>
    <t>Итого по Пречистенскому сельскому поселению Духовщинского района Смоленской области</t>
  </si>
  <si>
    <t>Дер. Клушино, ул. Молодежная, д. 8</t>
  </si>
  <si>
    <t>Итого по Гагаринскому сельскому поселению Гагаринского района Смоленской области</t>
  </si>
  <si>
    <t>Пос. Монастырщина, тер. Сельхозтехника, д. 10</t>
  </si>
  <si>
    <t>Итого по Воргинскому сельскому поселению Ершичского района Смоленской области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</si>
  <si>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</si>
  <si>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</si>
  <si>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</si>
  <si>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</si>
  <si>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 Андрейковское сельское поселение Вяземского района Смоленской области</t>
  </si>
  <si>
    <t>4. Вязьма-Брянское сельское поселение Вяземского района Смоленской области</t>
  </si>
  <si>
    <t>5. Семлевское сельское поселение Вяземского района Смоленской области</t>
  </si>
  <si>
    <t>6. Степаниковское сельское поселение Вяземского района Смоленской области</t>
  </si>
  <si>
    <t>7. Гагаринское городское поселение Гагаринского района Смоленской области</t>
  </si>
  <si>
    <t>8. Гагаринское сельское поселение Гагаринского района Смоленской области</t>
  </si>
  <si>
    <t>19. Пречистенское сельское поселение Духовщинского района Смоленской области</t>
  </si>
  <si>
    <t>20. Ельнинское городское поселение Ельнинского района Смоленской области</t>
  </si>
  <si>
    <t>21. Ершичское сельское поселение Ершичского района Смоленской области</t>
  </si>
  <si>
    <t>22. Воргинское сельское поселение Ершичского района Смоленской области</t>
  </si>
  <si>
    <t>23. Кардымовское городское поселение Кардымовского района Смоленской области</t>
  </si>
  <si>
    <t>26. Краснинское городское поселение Краснинского района Смоленской области</t>
  </si>
  <si>
    <t>27. Гусинское сельское поселение Краснинского района Смоленской области</t>
  </si>
  <si>
    <t>28. Мерлинское сельское поселение Краснинского района Смоленской области</t>
  </si>
  <si>
    <t>29. Монастырщинское городское поселение Монастырщинского района Смоленской области</t>
  </si>
  <si>
    <t>30. Соболевское сельское поселение Монастырщинского района Смоленской области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</si>
  <si>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</si>
  <si>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</si>
  <si>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</si>
  <si>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</si>
  <si>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</si>
  <si>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</si>
  <si>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</si>
  <si>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</si>
  <si>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</si>
  <si>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</si>
  <si>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</si>
  <si>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</si>
  <si>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</si>
  <si>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24. Каменское сельское поселение Кардымовского района Смоленской области</t>
  </si>
  <si>
    <t>Итого по Каменскому сельскому поселению Кардымовского района Смоленской области</t>
  </si>
  <si>
    <t>25. Тюшинское сельское поселение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</si>
  <si>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</si>
  <si>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</si>
  <si>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</si>
  <si>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</si>
  <si>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</si>
  <si>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9. Кармановское сельское поселение Гагаринского района Смоленской области</t>
  </si>
  <si>
    <t>10. Глинковское сельское поселение Глинковского района Смоленской области</t>
  </si>
  <si>
    <t>11. Демидовское городское поселение Демидовского района Смоленской области</t>
  </si>
  <si>
    <t>12. Титовщинское сельское поселение Демидовского района Смоленской области</t>
  </si>
  <si>
    <t>13. Муниципальное образование «город Десногорск» Смоленской области</t>
  </si>
  <si>
    <t>14. Дорогобужское городское поселение Дорогобужского района Смоленской области</t>
  </si>
  <si>
    <t>15. Верхнеднепровское городское поселение Дорогобужского района Смоленской области</t>
  </si>
  <si>
    <t>16. Духовщинское городское поселение Духовщинского района Смоленской области</t>
  </si>
  <si>
    <t>17. Озерненское городское поселение Духовщинского района Смоленской области</t>
  </si>
  <si>
    <t>18. Булгаковское сельское поселение Духовщинского района Смоленской области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</si>
  <si>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</si>
  <si>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</si>
  <si>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</si>
  <si>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</si>
  <si>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</si>
  <si>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</si>
  <si>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</si>
  <si>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</si>
  <si>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</si>
  <si>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</si>
  <si>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</si>
  <si>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</si>
  <si>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>Г. Смоленск, ул. 2-я линия Красноармейской слободы,                                                                                    д. 5</t>
  </si>
  <si>
    <t xml:space="preserve">Итого по Ярцевскому городскому поселению Ярцевского района Смоленской области </t>
  </si>
  <si>
    <t>Г. Смоленск, ул. Шевченко, д. 44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</si>
  <si>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</si>
  <si>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</si>
  <si>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</si>
  <si>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</si>
  <si>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</si>
  <si>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</si>
  <si>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</si>
  <si>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</si>
  <si>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Г. Смоленск, ул. Валентины Гризодубовой, д. 1</t>
  </si>
  <si>
    <t>Итого по Козинскому сельскому поселению Смоленского района Смоленской области</t>
  </si>
  <si>
    <t>Пос. Хиславичи, ул. Берестнева, д. 24</t>
  </si>
  <si>
    <t>Дер. Ланино, ул. Парковая, д. 13</t>
  </si>
  <si>
    <t>Г. Вязьма, ул. Парижской Коммуны, д. 9</t>
  </si>
  <si>
    <t>Г. Ельня, ул. Советская, д. 18</t>
  </si>
  <si>
    <t>Пос. Кардымово, ул. Каменка, д. 15</t>
  </si>
  <si>
    <t>Дер. Сташки, ул. Молодежная, д. 3</t>
  </si>
  <si>
    <t>1970</t>
  </si>
  <si>
    <t>Г. Сафоново, ул. Ленинградская, д. 16</t>
  </si>
  <si>
    <t>31. Новодугинское сельское поселение Новодугинского района Смоленской области</t>
  </si>
  <si>
    <t>32. Высоковское сельское поселение Новодугинского района Смоленской области</t>
  </si>
  <si>
    <t>33. Починковское городское поселение Починковского района Смоленской области</t>
  </si>
  <si>
    <t>34. Ленинское сельское поселение Починковского района Смоленской области</t>
  </si>
  <si>
    <t>35. Стодолищенское сельское поселение Починковского района Смоленской области</t>
  </si>
  <si>
    <t>36. Рославльское городское поселение Рославльского района Смоленской области</t>
  </si>
  <si>
    <t>37. Екимовичское сельское поселение Рославльского района Смоленской области</t>
  </si>
  <si>
    <t>38. Остерское сельское поселение Рославльского района Смоленской области</t>
  </si>
  <si>
    <t>39. Руднянское городское поселение Руднянского района Смоленской области</t>
  </si>
  <si>
    <t>40. Любавичское сельское поселение Руднянского района Смоленской области</t>
  </si>
  <si>
    <t>41. Чистиковское сельское поселение Руднянского района Смоленской области</t>
  </si>
  <si>
    <t>42. Сафоновское городское поселение Сафоновского района Смоленской области</t>
  </si>
  <si>
    <t>43. Барановское сельское поселение Сафоновского района Смоленской области</t>
  </si>
  <si>
    <t>44. Беленинское сельское поселение Сафоновского района Смоленской области</t>
  </si>
  <si>
    <t>45. Вадинское сельское поселение Сафоновского района Смоленской области</t>
  </si>
  <si>
    <t>46. Вышегорское сельское поселение Сафоновского района Смоленской области</t>
  </si>
  <si>
    <t>47. Зимницкое сельское поселение Сафоновского района Смоленской области</t>
  </si>
  <si>
    <t>48. Николо-Погореловское сельское поселение Сафоновского района Смоленской области</t>
  </si>
  <si>
    <t>49. Рыбковское сельское поселение Сафоновского района Смоленской области</t>
  </si>
  <si>
    <t>50. Город Смоленск</t>
  </si>
  <si>
    <t>51. Гнездовское сельское поселение Смоленского района Смоленской области</t>
  </si>
  <si>
    <t>52. Катынское сельское поселение Смоленского района Смоленской области</t>
  </si>
  <si>
    <t>53. Козинское сельское поселение Смоленского района Смоленской области</t>
  </si>
  <si>
    <t>54. Корохоткинское сельское поселение Смоленского района Смоленской области</t>
  </si>
  <si>
    <t>55. Кощинское сельское поселение Смоленского района Смоленской области</t>
  </si>
  <si>
    <t>Г. Вязьма, мкрн. Березы, д. 4</t>
  </si>
  <si>
    <t>Г. Смоленск, ул. Генерала Лукина, д. 4</t>
  </si>
  <si>
    <t>Г. Смоленск, ул. Центральная, д. 7</t>
  </si>
  <si>
    <t>56. Сметанинское сельское поселение Смоленского района Смоленской области</t>
  </si>
  <si>
    <t>Итого по Сметанинскому сельскому поселению Смоленского района Смоленской области</t>
  </si>
  <si>
    <t>Дер. Сметанино, ул. Липатенкова, д. 8</t>
  </si>
  <si>
    <t>Г. Смоленск, ул. Ленина, д. 12а</t>
  </si>
  <si>
    <t xml:space="preserve">Г. Смоленск, ул. Октябрьской революции, д. 4 </t>
  </si>
  <si>
    <t>57. Стабенское сельское поселение Смоленского района Смоленской области</t>
  </si>
  <si>
    <t>58. Талашкинское сельское поселение Смоленского района Смоленской области</t>
  </si>
  <si>
    <t>59. Сычевское городское поселение Сычевского района Смоленской области</t>
  </si>
  <si>
    <t>60. Мальцевское сельское поселение Сычевского района Смоленской области</t>
  </si>
  <si>
    <t>61. Темкинское сельское поселение Темкинского района Смоленской области</t>
  </si>
  <si>
    <t>62. Угранское сельское поселение Угранского района Смоленской области</t>
  </si>
  <si>
    <t>63. Знаменское сельское поселение Угранского района Смоленской области</t>
  </si>
  <si>
    <t>64. Хиславичское городское поселение Хиславичского района Смоленской области</t>
  </si>
  <si>
    <t>65. Холм-Жирковское городское поселение Холм-Жирковского района Смоленской области</t>
  </si>
  <si>
    <t>66. Игоревское сельское поселение Холм-Жирковского района Смоленской области</t>
  </si>
  <si>
    <t>67. Шумячское городское поселение</t>
  </si>
  <si>
    <t>68. Первомайское сельское поселение Шумячского района Смоленской области</t>
  </si>
  <si>
    <t>69. Озерное сельское поселение Шумячского района Смоленской области</t>
  </si>
  <si>
    <t>70. Ярцевское городское поселение Ярцевского района Смоленской области</t>
  </si>
  <si>
    <t>71. Капыревщинское сельское поселение Ярцевского района Смоленской области</t>
  </si>
  <si>
    <t>72. Михейковское сельское поселение Ярцевского района Смоленской области</t>
  </si>
  <si>
    <t>73. Суетовское сельское поселение Ярцевского района Смоленской области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</si>
  <si>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</si>
  <si>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</si>
  <si>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</si>
  <si>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</si>
  <si>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</si>
  <si>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</si>
  <si>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</si>
  <si>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</si>
  <si>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</si>
  <si>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</si>
  <si>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</si>
  <si>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</si>
  <si>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</si>
  <si>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</si>
  <si>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</si>
  <si>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</si>
  <si>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</si>
  <si>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</si>
  <si>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</si>
  <si>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</si>
  <si>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</si>
  <si>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</si>
  <si>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345.</t>
  </si>
  <si>
    <t>346.</t>
  </si>
  <si>
    <t>582.</t>
  </si>
  <si>
    <t>583.</t>
  </si>
  <si>
    <t>584.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</si>
  <si>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</si>
  <si>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</si>
  <si>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</si>
  <si>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</si>
  <si>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</si>
  <si>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</si>
  <si>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</si>
  <si>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</si>
  <si>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</si>
  <si>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</si>
  <si>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</si>
  <si>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</si>
  <si>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</si>
  <si>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</si>
  <si>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</si>
  <si>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</si>
  <si>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</si>
  <si>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</si>
  <si>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</si>
  <si>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</si>
  <si>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</si>
  <si>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</si>
  <si>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</si>
  <si>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</si>
  <si>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</si>
  <si>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</si>
  <si>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</si>
  <si>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</si>
  <si>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</si>
  <si>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</si>
  <si>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</si>
  <si>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</si>
  <si>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</si>
  <si>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</si>
  <si>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</si>
  <si>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</si>
  <si>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</si>
  <si>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</si>
  <si>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</si>
  <si>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</si>
  <si>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</si>
  <si>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</si>
  <si>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</si>
  <si>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</si>
  <si>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</si>
  <si>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</si>
  <si>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</si>
  <si>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</si>
  <si>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</si>
  <si>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</si>
  <si>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</si>
  <si>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</si>
  <si>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</si>
  <si>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</si>
  <si>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</si>
  <si>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</si>
  <si>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</si>
  <si>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</si>
  <si>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</si>
  <si>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</si>
  <si>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</si>
  <si>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</si>
  <si>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</si>
  <si>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</si>
  <si>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</si>
  <si>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</si>
  <si>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</si>
  <si>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</si>
  <si>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</si>
  <si>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</si>
  <si>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</si>
  <si>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</si>
  <si>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</si>
  <si>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</si>
  <si>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</si>
  <si>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</si>
  <si>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</si>
  <si>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</si>
  <si>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</si>
  <si>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</si>
  <si>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</si>
  <si>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</si>
  <si>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</si>
  <si>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</si>
  <si>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</si>
  <si>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</si>
  <si>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</si>
  <si>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</si>
  <si>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</si>
  <si>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</si>
  <si>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</si>
  <si>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</si>
  <si>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</si>
  <si>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</si>
  <si>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</si>
  <si>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</si>
  <si>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</si>
  <si>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</si>
  <si>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</si>
  <si>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</si>
  <si>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</si>
  <si>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</si>
  <si>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</si>
  <si>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</si>
  <si>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</si>
  <si>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</si>
  <si>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</si>
  <si>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</si>
  <si>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</si>
  <si>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</si>
  <si>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</si>
  <si>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</si>
  <si>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</si>
  <si>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</si>
  <si>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</si>
  <si>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</si>
  <si>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</si>
  <si>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</si>
  <si>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</si>
  <si>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</si>
  <si>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</si>
  <si>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</si>
  <si>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</si>
  <si>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</si>
  <si>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</si>
  <si>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</si>
  <si>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</si>
  <si>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</si>
  <si>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</si>
  <si>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</si>
  <si>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</si>
  <si>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</si>
  <si>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</si>
  <si>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</si>
  <si>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</si>
  <si>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</si>
  <si>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</si>
  <si>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</si>
  <si>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</si>
  <si>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</si>
  <si>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</si>
  <si>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</si>
  <si>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</si>
  <si>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</si>
  <si>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</si>
  <si>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</si>
  <si>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</si>
  <si>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</si>
  <si>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</si>
  <si>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</si>
  <si>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</si>
  <si>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</si>
  <si>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</si>
  <si>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</si>
  <si>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</si>
  <si>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</si>
  <si>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</si>
  <si>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</si>
  <si>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</si>
  <si>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</si>
  <si>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</si>
  <si>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</si>
  <si>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</si>
  <si>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</si>
  <si>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</si>
  <si>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</si>
  <si>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</si>
  <si>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</si>
  <si>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</si>
  <si>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</si>
  <si>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</si>
  <si>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</si>
  <si>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</si>
  <si>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</si>
  <si>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</si>
  <si>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</si>
  <si>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</si>
  <si>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</si>
  <si>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</si>
  <si>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</si>
  <si>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</si>
  <si>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</si>
  <si>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</si>
  <si>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</si>
  <si>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</si>
  <si>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</si>
  <si>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</si>
  <si>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</si>
  <si>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</si>
  <si>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</si>
  <si>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</si>
  <si>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</si>
  <si>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</si>
  <si>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</si>
  <si>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</si>
  <si>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</si>
  <si>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</si>
  <si>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</si>
  <si>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</si>
  <si>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</si>
  <si>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</si>
  <si>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</si>
  <si>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</si>
  <si>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</si>
  <si>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</si>
  <si>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</si>
  <si>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</si>
  <si>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</si>
  <si>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</si>
  <si>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</si>
  <si>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</si>
  <si>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</si>
  <si>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</si>
  <si>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</si>
  <si>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</si>
  <si>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</si>
  <si>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</si>
  <si>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</si>
  <si>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</si>
  <si>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</si>
  <si>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</si>
  <si>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</si>
  <si>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</si>
  <si>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</si>
  <si>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</si>
  <si>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</si>
  <si>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</si>
  <si>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</si>
  <si>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</si>
  <si>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</si>
  <si>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</si>
  <si>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</si>
  <si>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</si>
  <si>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</si>
  <si>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</si>
  <si>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</si>
  <si>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</si>
  <si>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</si>
  <si>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</si>
  <si>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</si>
  <si>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</si>
  <si>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</si>
  <si>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</si>
  <si>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</si>
  <si>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</si>
  <si>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</si>
  <si>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</si>
  <si>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</si>
  <si>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</si>
  <si>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</si>
  <si>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</si>
  <si>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</si>
  <si>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</si>
  <si>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</si>
  <si>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</si>
  <si>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</si>
  <si>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</si>
  <si>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</si>
  <si>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</si>
  <si>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</si>
  <si>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</si>
  <si>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</si>
  <si>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</si>
  <si>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</si>
  <si>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</si>
  <si>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</si>
  <si>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</si>
  <si>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</si>
  <si>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</si>
  <si>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</si>
  <si>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</si>
  <si>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</si>
  <si>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</si>
  <si>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</si>
  <si>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</si>
  <si>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</si>
  <si>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</si>
  <si>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</si>
  <si>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</si>
  <si>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</si>
  <si>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</si>
  <si>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</si>
  <si>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</si>
  <si>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</si>
  <si>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</si>
  <si>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</si>
  <si>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</si>
  <si>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</si>
  <si>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</si>
  <si>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</si>
  <si>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</si>
  <si>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</si>
  <si>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</si>
  <si>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Итого по Починковскому городскому поселению Починковского района Смоленской области</t>
  </si>
  <si>
    <t>Г. Починок, ул. Социалистическая, д. 43</t>
  </si>
  <si>
    <t>Г. Вязьма, ул. Ленина, д. 65</t>
  </si>
  <si>
    <t>Г. Смоленск, ул. Молодежная, д. 16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</si>
  <si>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</si>
  <si>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</si>
  <si>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</si>
  <si>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</si>
  <si>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Пос. Гедеоновка, д. 12</t>
  </si>
  <si>
    <t>Пос. Гедеоновка, д. 13</t>
  </si>
  <si>
    <t>Г. Смоленск, Московское шоссе, д. 140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</si>
  <si>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</si>
  <si>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</si>
  <si>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</si>
  <si>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</si>
  <si>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</si>
  <si>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</si>
  <si>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</si>
  <si>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</si>
  <si>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</si>
  <si>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</si>
  <si>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</si>
  <si>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</si>
  <si>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</si>
  <si>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</si>
  <si>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</si>
  <si>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</si>
  <si>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</si>
  <si>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</si>
  <si>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</si>
  <si>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</si>
  <si>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</si>
  <si>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</si>
  <si>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</si>
  <si>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</si>
  <si>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</si>
  <si>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</si>
  <si>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</si>
  <si>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</si>
  <si>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</si>
  <si>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</si>
  <si>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</si>
  <si>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</si>
  <si>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</si>
  <si>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</si>
  <si>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</si>
  <si>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</si>
  <si>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</si>
  <si>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</si>
  <si>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</si>
  <si>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</si>
  <si>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</si>
  <si>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</si>
  <si>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</si>
  <si>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</si>
  <si>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</si>
  <si>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</si>
  <si>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</si>
  <si>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</si>
  <si>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</si>
  <si>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</si>
  <si>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</si>
  <si>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</si>
  <si>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</si>
  <si>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</si>
  <si>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</si>
  <si>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</si>
  <si>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</si>
  <si>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</si>
  <si>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</si>
  <si>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</si>
  <si>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</si>
  <si>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</si>
  <si>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</si>
  <si>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</si>
  <si>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</si>
  <si>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</si>
  <si>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</si>
  <si>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</si>
  <si>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</si>
  <si>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</si>
  <si>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</si>
  <si>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</si>
  <si>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</si>
  <si>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</si>
  <si>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</si>
  <si>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</si>
  <si>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</si>
  <si>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</si>
  <si>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</si>
  <si>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</si>
  <si>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</si>
  <si>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</si>
  <si>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</si>
  <si>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</si>
  <si>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</si>
  <si>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</si>
  <si>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</si>
  <si>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</si>
  <si>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</si>
  <si>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</si>
  <si>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</si>
  <si>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</si>
  <si>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</si>
  <si>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</si>
  <si>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</si>
  <si>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</si>
  <si>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</si>
  <si>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</si>
  <si>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</si>
  <si>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</si>
  <si>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</si>
  <si>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</si>
  <si>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</si>
  <si>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</si>
  <si>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</si>
  <si>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</si>
  <si>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</si>
  <si>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</si>
  <si>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</si>
  <si>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</si>
  <si>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</si>
  <si>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</si>
  <si>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</si>
  <si>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</si>
  <si>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</si>
  <si>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</si>
  <si>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</si>
  <si>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</si>
  <si>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</si>
  <si>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</si>
  <si>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</si>
  <si>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</si>
  <si>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</si>
  <si>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</si>
  <si>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</si>
  <si>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</si>
  <si>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</si>
  <si>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</si>
  <si>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</si>
  <si>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</si>
  <si>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</si>
  <si>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</si>
  <si>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</si>
  <si>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</si>
  <si>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</si>
  <si>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</si>
  <si>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</si>
  <si>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</si>
  <si>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</si>
  <si>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</si>
  <si>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</si>
  <si>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</si>
  <si>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</si>
  <si>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</si>
  <si>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</si>
  <si>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</si>
  <si>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</si>
  <si>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</si>
  <si>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</si>
  <si>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</si>
  <si>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</si>
  <si>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</si>
  <si>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</si>
  <si>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</si>
  <si>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</si>
  <si>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</si>
  <si>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</si>
  <si>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</si>
  <si>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</si>
  <si>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</si>
  <si>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</si>
  <si>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</si>
  <si>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</si>
  <si>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</si>
  <si>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</si>
  <si>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</si>
  <si>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</si>
  <si>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</si>
  <si>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</si>
  <si>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</si>
  <si>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</si>
  <si>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</si>
  <si>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</si>
  <si>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</si>
  <si>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</si>
  <si>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</si>
  <si>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</si>
  <si>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</si>
  <si>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</si>
  <si>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</si>
  <si>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</si>
  <si>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</si>
  <si>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</si>
  <si>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</si>
  <si>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</si>
  <si>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</si>
  <si>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</si>
  <si>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</si>
  <si>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</si>
  <si>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</si>
  <si>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</si>
  <si>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</si>
  <si>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</si>
  <si>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</si>
  <si>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</si>
  <si>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</si>
  <si>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</si>
  <si>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</si>
  <si>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</si>
  <si>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</si>
  <si>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</si>
  <si>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</si>
  <si>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</si>
  <si>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</si>
  <si>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</si>
  <si>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</si>
  <si>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</si>
  <si>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</si>
  <si>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</si>
  <si>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</si>
  <si>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</si>
  <si>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</si>
  <si>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</si>
  <si>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</si>
  <si>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</si>
  <si>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</si>
  <si>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</si>
  <si>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</si>
  <si>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</si>
  <si>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</si>
  <si>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</si>
  <si>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</si>
  <si>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</si>
  <si>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</si>
  <si>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</si>
  <si>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</si>
  <si>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</si>
  <si>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</si>
  <si>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</si>
  <si>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</si>
  <si>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</si>
  <si>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</si>
  <si>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</si>
  <si>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</si>
  <si>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</si>
  <si>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</si>
  <si>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</si>
  <si>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</si>
  <si>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</si>
  <si>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</si>
  <si>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</si>
  <si>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</si>
  <si>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</si>
  <si>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</si>
  <si>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</si>
  <si>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</si>
  <si>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</si>
  <si>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</si>
  <si>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</si>
  <si>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</si>
  <si>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</si>
  <si>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</si>
  <si>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</si>
  <si>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</si>
  <si>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</si>
  <si>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</si>
  <si>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</si>
  <si>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</si>
  <si>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</si>
  <si>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</si>
  <si>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</si>
  <si>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</si>
  <si>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</si>
  <si>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</si>
  <si>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</si>
  <si>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</si>
  <si>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</si>
  <si>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</si>
  <si>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</si>
  <si>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</si>
  <si>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</si>
  <si>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</si>
  <si>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</si>
  <si>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</si>
  <si>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</si>
  <si>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</si>
  <si>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</si>
  <si>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</si>
  <si>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</si>
  <si>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</si>
  <si>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</si>
  <si>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</si>
  <si>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</si>
  <si>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</si>
  <si>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</si>
  <si>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</si>
  <si>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</si>
  <si>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</si>
  <si>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</si>
  <si>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</si>
  <si>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</si>
  <si>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</si>
  <si>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</si>
  <si>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</si>
  <si>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</si>
  <si>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</si>
  <si>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</si>
  <si>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</si>
  <si>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</si>
  <si>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</si>
  <si>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</si>
  <si>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</si>
  <si>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</si>
  <si>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</si>
  <si>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</si>
  <si>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</si>
  <si>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</si>
  <si>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</si>
  <si>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</si>
  <si>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</si>
  <si>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</si>
  <si>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</si>
  <si>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</si>
  <si>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</si>
  <si>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</si>
  <si>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</si>
  <si>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</si>
  <si>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</si>
  <si>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</si>
  <si>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</si>
  <si>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</si>
  <si>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</si>
  <si>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</si>
  <si>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</si>
  <si>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</si>
  <si>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</si>
  <si>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</si>
  <si>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</si>
  <si>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</si>
  <si>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</si>
  <si>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</si>
  <si>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</si>
  <si>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</si>
  <si>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</si>
  <si>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</si>
  <si>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</si>
  <si>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</si>
  <si>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</si>
  <si>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</si>
  <si>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</si>
  <si>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</si>
  <si>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</si>
  <si>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</si>
  <si>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</si>
  <si>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</si>
  <si>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</si>
  <si>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</si>
  <si>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</si>
  <si>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</si>
  <si>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</si>
  <si>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</si>
  <si>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</si>
  <si>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</si>
  <si>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</si>
  <si>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</si>
  <si>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</si>
  <si>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</si>
  <si>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</si>
  <si>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</si>
  <si>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</si>
  <si>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</si>
  <si>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</si>
  <si>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</si>
  <si>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</si>
  <si>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</si>
  <si>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</si>
  <si>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</si>
  <si>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</si>
  <si>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</si>
  <si>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</si>
  <si>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</si>
  <si>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</si>
  <si>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</si>
  <si>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</si>
  <si>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</si>
  <si>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</si>
  <si>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</si>
  <si>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</si>
  <si>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</si>
  <si>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</si>
  <si>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</si>
  <si>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</si>
  <si>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</si>
  <si>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</si>
  <si>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</si>
  <si>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</si>
  <si>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</si>
  <si>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</si>
  <si>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</si>
  <si>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</si>
  <si>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</si>
  <si>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</si>
  <si>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</si>
  <si>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</si>
  <si>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</si>
  <si>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</si>
  <si>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</si>
  <si>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</si>
  <si>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</si>
  <si>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</si>
  <si>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</si>
  <si>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</si>
  <si>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</si>
  <si>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</si>
  <si>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</si>
  <si>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</si>
  <si>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</si>
  <si>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</si>
  <si>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</si>
  <si>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</si>
  <si>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</si>
  <si>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</si>
  <si>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</si>
  <si>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</si>
  <si>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</si>
  <si>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</si>
  <si>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</si>
  <si>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</si>
  <si>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</si>
  <si>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</si>
  <si>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</si>
  <si>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</si>
  <si>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</si>
  <si>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</si>
  <si>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</si>
  <si>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</si>
  <si>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</si>
  <si>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</si>
  <si>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</si>
  <si>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</si>
  <si>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</si>
  <si>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</si>
  <si>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</si>
  <si>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</si>
  <si>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</si>
  <si>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</si>
  <si>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</si>
  <si>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</si>
  <si>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</si>
  <si>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</si>
  <si>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</si>
  <si>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</si>
  <si>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</si>
  <si>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</si>
  <si>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</si>
  <si>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</si>
  <si>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</si>
  <si>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</si>
  <si>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</si>
  <si>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</si>
  <si>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</si>
  <si>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</si>
  <si>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</si>
  <si>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</si>
  <si>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</si>
  <si>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</si>
  <si>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</si>
  <si>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</si>
  <si>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</si>
  <si>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</si>
  <si>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</si>
  <si>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</si>
  <si>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</si>
  <si>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</si>
  <si>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</si>
  <si>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</si>
  <si>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</si>
  <si>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</si>
  <si>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</si>
  <si>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</si>
  <si>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</si>
  <si>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</si>
  <si>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</si>
  <si>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</si>
  <si>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</si>
  <si>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</si>
  <si>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</si>
  <si>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</si>
  <si>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</si>
  <si>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</si>
  <si>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</si>
  <si>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</si>
  <si>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</si>
  <si>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</si>
  <si>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</si>
  <si>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</si>
  <si>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</si>
  <si>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</si>
  <si>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</si>
  <si>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</si>
  <si>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</si>
  <si>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</si>
  <si>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</si>
  <si>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</si>
  <si>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</si>
  <si>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</si>
  <si>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</si>
  <si>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</si>
  <si>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</si>
  <si>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</si>
  <si>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</si>
  <si>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</si>
  <si>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</si>
  <si>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</si>
  <si>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</si>
  <si>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</si>
  <si>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</si>
  <si>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</si>
  <si>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</si>
  <si>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</si>
  <si>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</si>
  <si>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</si>
  <si>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</si>
  <si>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</si>
  <si>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</si>
  <si>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</si>
  <si>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</si>
  <si>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</si>
  <si>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</si>
  <si>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</si>
  <si>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</si>
  <si>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</si>
  <si>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</si>
  <si>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</si>
  <si>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</si>
  <si>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</si>
  <si>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</si>
  <si>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</si>
  <si>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</si>
  <si>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</si>
  <si>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</si>
  <si>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</si>
  <si>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</si>
  <si>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</si>
  <si>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</si>
  <si>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</si>
  <si>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</si>
  <si>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</si>
  <si>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</si>
  <si>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</si>
  <si>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</si>
  <si>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</si>
  <si>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</si>
  <si>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</si>
  <si>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</si>
  <si>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</si>
  <si>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</si>
  <si>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</si>
  <si>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</si>
  <si>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</si>
  <si>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</si>
  <si>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585.</t>
  </si>
  <si>
    <t>879.</t>
  </si>
  <si>
    <t>880.</t>
  </si>
  <si>
    <t>881.</t>
  </si>
  <si>
    <t>882.</t>
  </si>
  <si>
    <t>883.</t>
  </si>
  <si>
    <t>Приложение                    
к распоряжению Администрации Смоленской области
от 27.05.2019  № 802-р/адм (в редакции распоряжений Администрации Смоленской области от 12.09.2019                     № 1548-р/адм, от 02.03.2020  № 397-р/адм, от 24.04.2020                                               № 709-р/адм, от 03.07.2020 № 1155-р/адм, от 16.10.2020                № 1806-р/адм, от 26.12.2020 № 2388-р/адм, от 30.12.2020                   № 2542-р/адм, от 17.03.2021 № 404-р/адм, от 18.06.2021                                                         № 1044-р/адм, от 27.09.2021 № 1833-р/адм, от 13.12.2021  № 2213-р/адм)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</si>
</sst>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0" fillId="0" borderId="0"/>
    <xf numFmtId="0" fontId="11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2" fillId="0" borderId="0"/>
    <xf numFmtId="0" fontId="9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1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/>
    <xf numFmtId="0" fontId="8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vertical="center" readingOrder="1"/>
    </xf>
    <xf numFmtId="2" fontId="5" fillId="0" borderId="1" xfId="11" applyNumberFormat="1" applyFont="1" applyFill="1" applyBorder="1" applyAlignment="1">
      <alignment vertical="center" readingOrder="1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11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1" fontId="5" fillId="0" borderId="1" xfId="9" applyNumberFormat="1" applyFont="1" applyFill="1" applyBorder="1" applyAlignment="1">
      <alignment horizontal="center" vertical="center" readingOrder="1"/>
    </xf>
    <xf numFmtId="4" fontId="5" fillId="0" borderId="1" xfId="9" applyNumberFormat="1" applyFont="1" applyFill="1" applyBorder="1" applyAlignment="1">
      <alignment horizontal="right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165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2" fontId="5" fillId="0" borderId="1" xfId="11" applyNumberFormat="1" applyFont="1" applyFill="1" applyBorder="1" applyAlignment="1">
      <alignment horizontal="right" vertical="center" readingOrder="1"/>
    </xf>
    <xf numFmtId="3" fontId="13" fillId="0" borderId="1" xfId="0" applyNumberFormat="1" applyFont="1" applyFill="1" applyBorder="1" applyAlignment="1">
      <alignment horizontal="center" vertical="center"/>
    </xf>
    <xf numFmtId="4" fontId="13" fillId="0" borderId="1" xfId="12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vertical="center" readingOrder="1"/>
    </xf>
    <xf numFmtId="4" fontId="5" fillId="0" borderId="1" xfId="11" applyNumberFormat="1" applyFont="1" applyFill="1" applyBorder="1" applyAlignment="1">
      <alignment vertical="center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 readingOrder="1"/>
    </xf>
    <xf numFmtId="49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justify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vertical="center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4" fontId="5" fillId="0" borderId="1" xfId="0" applyNumberFormat="1" applyFont="1" applyFill="1" applyBorder="1" applyAlignment="1">
      <alignment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vertical="center" wrapText="1" readingOrder="1"/>
    </xf>
    <xf numFmtId="4" fontId="5" fillId="0" borderId="1" xfId="11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vertical="center" wrapText="1"/>
    </xf>
    <xf numFmtId="2" fontId="5" fillId="0" borderId="1" xfId="12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 readingOrder="1"/>
    </xf>
    <xf numFmtId="0" fontId="14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3" xfId="0" applyNumberFormat="1" applyFont="1" applyFill="1" applyBorder="1" applyAlignment="1">
      <alignment horizontal="center" vertical="center" readingOrder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3" xfId="0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3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3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3" xfId="0" applyNumberFormat="1" applyFont="1" applyFill="1" applyBorder="1" applyAlignment="1">
      <alignment vertical="center" readingOrder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readingOrder="1"/>
    </xf>
    <xf numFmtId="4" fontId="5" fillId="0" borderId="2" xfId="11" applyNumberFormat="1" applyFont="1" applyFill="1" applyBorder="1" applyAlignment="1">
      <alignment vertical="center" readingOrder="1"/>
    </xf>
    <xf numFmtId="4" fontId="5" fillId="0" borderId="7" xfId="11" applyNumberFormat="1" applyFont="1" applyFill="1" applyBorder="1" applyAlignment="1">
      <alignment vertical="center" readingOrder="1"/>
    </xf>
    <xf numFmtId="4" fontId="5" fillId="0" borderId="3" xfId="11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0" applyNumberFormat="1" applyFont="1" applyFill="1" applyBorder="1" applyAlignment="1">
      <alignment vertical="center" readingOrder="1"/>
    </xf>
    <xf numFmtId="49" fontId="5" fillId="0" borderId="2" xfId="0" applyNumberFormat="1" applyFont="1" applyFill="1" applyBorder="1" applyAlignment="1">
      <alignment horizontal="center" vertical="center" readingOrder="1"/>
    </xf>
    <xf numFmtId="49" fontId="5" fillId="0" borderId="3" xfId="0" applyNumberFormat="1" applyFont="1" applyFill="1" applyBorder="1" applyAlignment="1">
      <alignment horizontal="center" vertical="center" readingOrder="1"/>
    </xf>
    <xf numFmtId="4" fontId="5" fillId="0" borderId="1" xfId="11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 wrapText="1" readingOrder="1"/>
    </xf>
    <xf numFmtId="4" fontId="5" fillId="0" borderId="3" xfId="0" applyNumberFormat="1" applyFont="1" applyFill="1" applyBorder="1" applyAlignment="1">
      <alignment vertical="center" wrapText="1" readingOrder="1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3" xfId="1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vertical="center" wrapText="1" readingOrder="1"/>
    </xf>
    <xf numFmtId="1" fontId="5" fillId="0" borderId="7" xfId="0" applyNumberFormat="1" applyFont="1" applyFill="1" applyBorder="1" applyAlignment="1">
      <alignment horizontal="center" vertical="center" wrapText="1" readingOrder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3" xfId="11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2" xfId="12" applyNumberFormat="1" applyFont="1" applyFill="1" applyBorder="1" applyAlignment="1">
      <alignment vertical="center" readingOrder="1"/>
    </xf>
    <xf numFmtId="4" fontId="5" fillId="0" borderId="7" xfId="12" applyNumberFormat="1" applyFont="1" applyFill="1" applyBorder="1" applyAlignment="1">
      <alignment vertical="center" readingOrder="1"/>
    </xf>
    <xf numFmtId="4" fontId="5" fillId="0" borderId="3" xfId="12" applyNumberFormat="1" applyFont="1" applyFill="1" applyBorder="1" applyAlignment="1">
      <alignment vertical="center" readingOrder="1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 readingOrder="1"/>
    </xf>
    <xf numFmtId="4" fontId="5" fillId="0" borderId="1" xfId="11" applyNumberFormat="1" applyFont="1" applyFill="1" applyBorder="1" applyAlignment="1">
      <alignment horizontal="right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2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2" xfId="11" applyNumberFormat="1" applyFont="1" applyFill="1" applyBorder="1" applyAlignment="1">
      <alignment horizontal="right" vertical="center"/>
    </xf>
    <xf numFmtId="4" fontId="5" fillId="0" borderId="3" xfId="11" applyNumberFormat="1" applyFont="1" applyFill="1" applyBorder="1" applyAlignment="1">
      <alignment horizontal="right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vertical="center" wrapText="1"/>
    </xf>
    <xf numFmtId="0" fontId="5" fillId="0" borderId="7" xfId="10" applyFont="1" applyFill="1" applyBorder="1" applyAlignment="1" applyProtection="1">
      <alignment horizontal="left" vertical="center" wrapText="1"/>
      <protection locked="0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2" xfId="10" applyNumberFormat="1" applyFont="1" applyFill="1" applyBorder="1" applyAlignment="1" applyProtection="1">
      <alignment horizontal="left" vertical="center" wrapText="1"/>
      <protection locked="0"/>
    </xf>
    <xf numFmtId="4" fontId="5" fillId="0" borderId="3" xfId="10" applyNumberFormat="1" applyFont="1" applyFill="1" applyBorder="1" applyAlignment="1" applyProtection="1">
      <alignment horizontal="left" vertical="center" wrapText="1"/>
      <protection locked="0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50;&#1055;%202017-2019/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  <row r="479">
          <cell r="H479">
            <v>1114</v>
          </cell>
        </row>
        <row r="585">
          <cell r="H585">
            <v>993.6</v>
          </cell>
        </row>
        <row r="602">
          <cell r="H602">
            <v>1750.6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V1173"/>
  <sheetViews>
    <sheetView tabSelected="1" view="pageBreakPreview" topLeftCell="A1161" zoomScale="80" zoomScaleNormal="80" zoomScaleSheetLayoutView="80" zoomScalePageLayoutView="70" workbookViewId="0">
      <selection activeCell="B786" sqref="B786"/>
    </sheetView>
  </sheetViews>
  <sheetFormatPr defaultColWidth="8.85546875" defaultRowHeight="15.75" x14ac:dyDescent="0.25"/>
  <cols>
    <col min="1" max="1" width="6" style="44" customWidth="1"/>
    <col min="2" max="2" width="53.42578125" style="4" customWidth="1"/>
    <col min="3" max="3" width="10.28515625" style="3" customWidth="1"/>
    <col min="4" max="4" width="6.7109375" style="3" customWidth="1"/>
    <col min="5" max="5" width="16.140625" style="3" customWidth="1"/>
    <col min="6" max="7" width="6.7109375" style="7" customWidth="1"/>
    <col min="8" max="8" width="15.28515625" style="11" customWidth="1"/>
    <col min="9" max="10" width="13.7109375" style="11" customWidth="1"/>
    <col min="11" max="11" width="17.140625" style="10" customWidth="1"/>
    <col min="12" max="12" width="8.28515625" style="12" customWidth="1"/>
    <col min="13" max="13" width="7.7109375" style="12" customWidth="1"/>
    <col min="14" max="14" width="8.28515625" style="12" customWidth="1"/>
    <col min="15" max="15" width="20.7109375" style="10" customWidth="1"/>
    <col min="16" max="16" width="14.85546875" style="15" customWidth="1"/>
    <col min="17" max="17" width="12.28515625" style="15" customWidth="1"/>
    <col min="18" max="18" width="12.28515625" style="20" customWidth="1"/>
    <col min="19" max="19" width="17.28515625" style="2" customWidth="1"/>
    <col min="20" max="20" width="18.140625" style="2" customWidth="1"/>
    <col min="21" max="21" width="17.7109375" style="2" customWidth="1"/>
    <col min="22" max="22" width="17.28515625" style="1" bestFit="1" customWidth="1"/>
    <col min="23" max="23" width="15.42578125" style="1" bestFit="1" customWidth="1"/>
    <col min="24" max="16384" width="8.85546875" style="1"/>
  </cols>
  <sheetData>
    <row r="1" spans="1:22" ht="20.25" customHeight="1" x14ac:dyDescent="0.25">
      <c r="O1" s="241" t="s">
        <v>1984</v>
      </c>
      <c r="P1" s="241"/>
      <c r="Q1" s="241"/>
      <c r="R1" s="241"/>
    </row>
    <row r="2" spans="1:22" ht="130.9" customHeight="1" x14ac:dyDescent="0.25">
      <c r="O2" s="241"/>
      <c r="P2" s="241"/>
      <c r="Q2" s="241"/>
      <c r="R2" s="241"/>
    </row>
    <row r="3" spans="1:22" ht="33.75" customHeight="1" x14ac:dyDescent="0.25">
      <c r="A3" s="242" t="s">
        <v>39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</row>
    <row r="4" spans="1:22" ht="8.4499999999999993" customHeight="1" x14ac:dyDescent="0.25">
      <c r="A4" s="19"/>
      <c r="B4" s="5"/>
      <c r="C4" s="121"/>
      <c r="D4" s="5"/>
      <c r="E4" s="121"/>
      <c r="F4" s="8"/>
      <c r="G4" s="8"/>
      <c r="H4" s="13"/>
      <c r="I4" s="13"/>
      <c r="J4" s="13"/>
      <c r="K4" s="13"/>
      <c r="L4" s="13"/>
      <c r="M4" s="13"/>
      <c r="N4" s="13"/>
      <c r="O4" s="13"/>
      <c r="P4" s="13"/>
      <c r="Q4" s="13"/>
      <c r="R4" s="18"/>
    </row>
    <row r="5" spans="1:22" ht="34.15" customHeight="1" x14ac:dyDescent="0.25">
      <c r="A5" s="242" t="s">
        <v>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</row>
    <row r="6" spans="1:22" ht="9" customHeight="1" x14ac:dyDescent="0.25">
      <c r="A6" s="19"/>
      <c r="B6" s="120"/>
      <c r="C6" s="120"/>
      <c r="D6" s="120"/>
      <c r="E6" s="120"/>
      <c r="F6" s="9"/>
      <c r="G6" s="9"/>
      <c r="H6" s="14"/>
      <c r="I6" s="14"/>
      <c r="J6" s="14"/>
      <c r="K6" s="14"/>
      <c r="L6" s="14"/>
      <c r="M6" s="14"/>
      <c r="N6" s="14"/>
      <c r="O6" s="14"/>
      <c r="P6" s="14"/>
      <c r="Q6" s="14"/>
      <c r="R6" s="19"/>
    </row>
    <row r="7" spans="1:22" ht="33" customHeight="1" x14ac:dyDescent="0.25">
      <c r="A7" s="244" t="s">
        <v>10</v>
      </c>
      <c r="B7" s="245" t="s">
        <v>34</v>
      </c>
      <c r="C7" s="169" t="s">
        <v>11</v>
      </c>
      <c r="D7" s="169"/>
      <c r="E7" s="251" t="s">
        <v>12</v>
      </c>
      <c r="F7" s="252" t="s">
        <v>13</v>
      </c>
      <c r="G7" s="252" t="s">
        <v>14</v>
      </c>
      <c r="H7" s="250" t="s">
        <v>24</v>
      </c>
      <c r="I7" s="247" t="s">
        <v>26</v>
      </c>
      <c r="J7" s="247"/>
      <c r="K7" s="248" t="s">
        <v>15</v>
      </c>
      <c r="L7" s="248"/>
      <c r="M7" s="248"/>
      <c r="N7" s="248"/>
      <c r="O7" s="248"/>
      <c r="P7" s="249" t="s">
        <v>32</v>
      </c>
      <c r="Q7" s="249" t="s">
        <v>31</v>
      </c>
      <c r="R7" s="254" t="s">
        <v>16</v>
      </c>
    </row>
    <row r="8" spans="1:22" ht="15" customHeight="1" x14ac:dyDescent="0.25">
      <c r="A8" s="244"/>
      <c r="B8" s="245"/>
      <c r="C8" s="251" t="s">
        <v>17</v>
      </c>
      <c r="D8" s="251" t="s">
        <v>28</v>
      </c>
      <c r="E8" s="251"/>
      <c r="F8" s="252"/>
      <c r="G8" s="252"/>
      <c r="H8" s="250"/>
      <c r="I8" s="250" t="s">
        <v>8</v>
      </c>
      <c r="J8" s="250" t="s">
        <v>9</v>
      </c>
      <c r="K8" s="253" t="s">
        <v>25</v>
      </c>
      <c r="L8" s="248" t="s">
        <v>27</v>
      </c>
      <c r="M8" s="248"/>
      <c r="N8" s="248"/>
      <c r="O8" s="248"/>
      <c r="P8" s="249"/>
      <c r="Q8" s="249"/>
      <c r="R8" s="254"/>
    </row>
    <row r="9" spans="1:22" ht="201" customHeight="1" x14ac:dyDescent="0.25">
      <c r="A9" s="244"/>
      <c r="B9" s="245"/>
      <c r="C9" s="251"/>
      <c r="D9" s="251"/>
      <c r="E9" s="251"/>
      <c r="F9" s="252"/>
      <c r="G9" s="252"/>
      <c r="H9" s="250"/>
      <c r="I9" s="250"/>
      <c r="J9" s="250"/>
      <c r="K9" s="253"/>
      <c r="L9" s="45" t="s">
        <v>1</v>
      </c>
      <c r="M9" s="45" t="s">
        <v>2</v>
      </c>
      <c r="N9" s="45" t="s">
        <v>7</v>
      </c>
      <c r="O9" s="45" t="s">
        <v>18</v>
      </c>
      <c r="P9" s="249"/>
      <c r="Q9" s="249"/>
      <c r="R9" s="254"/>
    </row>
    <row r="10" spans="1:22" s="3" customFormat="1" ht="23.25" customHeight="1" x14ac:dyDescent="0.25">
      <c r="A10" s="244"/>
      <c r="B10" s="245"/>
      <c r="C10" s="251"/>
      <c r="D10" s="251"/>
      <c r="E10" s="251"/>
      <c r="F10" s="252"/>
      <c r="G10" s="252"/>
      <c r="H10" s="122" t="s">
        <v>37</v>
      </c>
      <c r="I10" s="122" t="s">
        <v>37</v>
      </c>
      <c r="J10" s="122" t="s">
        <v>37</v>
      </c>
      <c r="K10" s="46" t="s">
        <v>19</v>
      </c>
      <c r="L10" s="123" t="s">
        <v>19</v>
      </c>
      <c r="M10" s="123" t="s">
        <v>19</v>
      </c>
      <c r="N10" s="123" t="s">
        <v>19</v>
      </c>
      <c r="O10" s="46" t="s">
        <v>19</v>
      </c>
      <c r="P10" s="47" t="s">
        <v>38</v>
      </c>
      <c r="Q10" s="47" t="s">
        <v>38</v>
      </c>
      <c r="R10" s="254"/>
      <c r="S10" s="121"/>
      <c r="T10" s="121"/>
      <c r="U10" s="121"/>
    </row>
    <row r="11" spans="1:22" s="3" customFormat="1" ht="21" customHeight="1" x14ac:dyDescent="0.25">
      <c r="A11" s="101">
        <v>1</v>
      </c>
      <c r="B11" s="104">
        <v>2</v>
      </c>
      <c r="C11" s="104">
        <v>3</v>
      </c>
      <c r="D11" s="104">
        <v>4</v>
      </c>
      <c r="E11" s="104">
        <v>5</v>
      </c>
      <c r="F11" s="115">
        <v>6</v>
      </c>
      <c r="G11" s="115">
        <v>7</v>
      </c>
      <c r="H11" s="48">
        <v>8</v>
      </c>
      <c r="I11" s="48">
        <v>9</v>
      </c>
      <c r="J11" s="48">
        <v>10</v>
      </c>
      <c r="K11" s="49">
        <v>11</v>
      </c>
      <c r="L11" s="48">
        <v>12</v>
      </c>
      <c r="M11" s="48">
        <v>13</v>
      </c>
      <c r="N11" s="48">
        <v>14</v>
      </c>
      <c r="O11" s="49">
        <v>15</v>
      </c>
      <c r="P11" s="48">
        <v>16</v>
      </c>
      <c r="Q11" s="48">
        <v>17</v>
      </c>
      <c r="R11" s="101">
        <v>18</v>
      </c>
      <c r="S11" s="121"/>
      <c r="T11" s="121"/>
      <c r="U11" s="121"/>
    </row>
    <row r="12" spans="1:22" ht="40.9" customHeight="1" x14ac:dyDescent="0.25">
      <c r="A12" s="246" t="s">
        <v>33</v>
      </c>
      <c r="B12" s="246"/>
      <c r="C12" s="76" t="s">
        <v>22</v>
      </c>
      <c r="D12" s="76" t="s">
        <v>22</v>
      </c>
      <c r="E12" s="76" t="s">
        <v>22</v>
      </c>
      <c r="F12" s="50" t="s">
        <v>22</v>
      </c>
      <c r="G12" s="50" t="s">
        <v>22</v>
      </c>
      <c r="H12" s="79">
        <f t="shared" ref="H12:N12" si="0">H14+H22+H82+H85+H88+H92+H96+H105+H108+H117+H122+H132+H135+H138+H149+H166+H170+H177+H181+H184+H194+H198+H201+H207+H210+H213+H217+H225+H228+H234+H238+H241+H244+H258+H263+H266+H320+H325+H349+H369+H372+H377+H421+H425+H429+H433+H437+H440+H444+H448+H1005+H1012+H1019+H1022+H1027+H1030+H1033+H1042+H1059+H1066+H1074+H1077+H1080+H1086+H1096+H1101+H1104+H1109+H1113+H1116+H1159+H1164+H1168</f>
        <v>1273965.9900000007</v>
      </c>
      <c r="I12" s="79">
        <f t="shared" si="0"/>
        <v>215637.15999999995</v>
      </c>
      <c r="J12" s="79">
        <f t="shared" si="0"/>
        <v>920900.38000000012</v>
      </c>
      <c r="K12" s="79">
        <v>4181607902.1999998</v>
      </c>
      <c r="L12" s="79">
        <f t="shared" si="0"/>
        <v>0</v>
      </c>
      <c r="M12" s="79">
        <f t="shared" si="0"/>
        <v>0</v>
      </c>
      <c r="N12" s="79">
        <f t="shared" si="0"/>
        <v>0</v>
      </c>
      <c r="O12" s="79">
        <v>4181607902.1999998</v>
      </c>
      <c r="P12" s="51">
        <f>K12/H12</f>
        <v>3282.3544231349515</v>
      </c>
      <c r="Q12" s="80" t="s">
        <v>22</v>
      </c>
      <c r="R12" s="52" t="s">
        <v>22</v>
      </c>
    </row>
    <row r="13" spans="1:22" ht="40.9" customHeight="1" x14ac:dyDescent="0.25">
      <c r="A13" s="193" t="s">
        <v>1023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6" t="e">
        <f>S25+S82+S85+S100+S111+S126+S142+S155+S182+S185+S204+S214+S218+S226+S232+S239+S250+S259+S264+S267+S321+S326+S352+S378+S422+S426+S445+S452+S1006+S1015+S1034+S1047+S1060+S1070+S1084+S1091+S1099+S1102+S1105+S1114+S1117</f>
        <v>#REF!</v>
      </c>
    </row>
    <row r="14" spans="1:22" ht="40.9" customHeight="1" x14ac:dyDescent="0.25">
      <c r="A14" s="172" t="s">
        <v>1024</v>
      </c>
      <c r="B14" s="255"/>
      <c r="C14" s="76" t="s">
        <v>22</v>
      </c>
      <c r="D14" s="76" t="s">
        <v>22</v>
      </c>
      <c r="E14" s="76" t="s">
        <v>22</v>
      </c>
      <c r="F14" s="50" t="s">
        <v>22</v>
      </c>
      <c r="G14" s="50" t="s">
        <v>22</v>
      </c>
      <c r="H14" s="132">
        <f t="shared" ref="H14:N14" si="1">SUM(H15:H20)</f>
        <v>4059.91</v>
      </c>
      <c r="I14" s="132">
        <f t="shared" si="1"/>
        <v>13</v>
      </c>
      <c r="J14" s="132">
        <f t="shared" si="1"/>
        <v>3496.24</v>
      </c>
      <c r="K14" s="132">
        <f t="shared" si="1"/>
        <v>30834127.800000001</v>
      </c>
      <c r="L14" s="132">
        <f t="shared" si="1"/>
        <v>0</v>
      </c>
      <c r="M14" s="132">
        <f t="shared" si="1"/>
        <v>0</v>
      </c>
      <c r="N14" s="132">
        <f t="shared" si="1"/>
        <v>0</v>
      </c>
      <c r="O14" s="132">
        <f>SUM(O15:O20)</f>
        <v>30834127.800000001</v>
      </c>
      <c r="P14" s="51">
        <f>K14/H14</f>
        <v>7594.7811158375434</v>
      </c>
      <c r="Q14" s="133" t="s">
        <v>22</v>
      </c>
      <c r="R14" s="52" t="s">
        <v>22</v>
      </c>
      <c r="S14" s="16"/>
      <c r="T14" s="16"/>
    </row>
    <row r="15" spans="1:22" ht="27" customHeight="1" x14ac:dyDescent="0.25">
      <c r="A15" s="117" t="s">
        <v>856</v>
      </c>
      <c r="B15" s="23" t="s">
        <v>40</v>
      </c>
      <c r="C15" s="97">
        <v>1980</v>
      </c>
      <c r="D15" s="97" t="s">
        <v>21</v>
      </c>
      <c r="E15" s="104" t="s">
        <v>20</v>
      </c>
      <c r="F15" s="115">
        <v>2</v>
      </c>
      <c r="G15" s="115">
        <v>3</v>
      </c>
      <c r="H15" s="100">
        <v>962.76</v>
      </c>
      <c r="I15" s="100">
        <v>0</v>
      </c>
      <c r="J15" s="100">
        <v>876.66</v>
      </c>
      <c r="K15" s="100">
        <f t="shared" ref="K15:K20" si="2">SUM(L15:O15)</f>
        <v>6237000</v>
      </c>
      <c r="L15" s="100">
        <v>0</v>
      </c>
      <c r="M15" s="100">
        <v>0</v>
      </c>
      <c r="N15" s="100">
        <v>0</v>
      </c>
      <c r="O15" s="100">
        <v>6237000</v>
      </c>
      <c r="P15" s="100">
        <f t="shared" ref="P15:P20" si="3">K15/H15</f>
        <v>6478.2500311604135</v>
      </c>
      <c r="Q15" s="112">
        <v>9673</v>
      </c>
      <c r="R15" s="101" t="s">
        <v>43</v>
      </c>
      <c r="S15" s="16"/>
      <c r="T15" s="16"/>
      <c r="U15" s="16"/>
      <c r="V15" s="24"/>
    </row>
    <row r="16" spans="1:22" ht="27" customHeight="1" x14ac:dyDescent="0.25">
      <c r="A16" s="117" t="s">
        <v>857</v>
      </c>
      <c r="B16" s="23" t="s">
        <v>44</v>
      </c>
      <c r="C16" s="97">
        <v>1961</v>
      </c>
      <c r="D16" s="97" t="s">
        <v>21</v>
      </c>
      <c r="E16" s="104" t="s">
        <v>20</v>
      </c>
      <c r="F16" s="115">
        <v>2</v>
      </c>
      <c r="G16" s="115">
        <v>2</v>
      </c>
      <c r="H16" s="100">
        <v>693</v>
      </c>
      <c r="I16" s="100">
        <v>0</v>
      </c>
      <c r="J16" s="100">
        <v>565</v>
      </c>
      <c r="K16" s="100">
        <f t="shared" si="2"/>
        <v>5166913.8600000003</v>
      </c>
      <c r="L16" s="100">
        <v>0</v>
      </c>
      <c r="M16" s="100">
        <v>0</v>
      </c>
      <c r="N16" s="100">
        <v>0</v>
      </c>
      <c r="O16" s="100">
        <v>5166913.8600000003</v>
      </c>
      <c r="P16" s="100">
        <f t="shared" si="3"/>
        <v>7455.8641558441559</v>
      </c>
      <c r="Q16" s="112">
        <v>9673</v>
      </c>
      <c r="R16" s="101" t="s">
        <v>42</v>
      </c>
      <c r="S16" s="16"/>
      <c r="T16" s="16" t="e">
        <f>O16+O17+O18+O19+O23+O26+O30+O33+O36+O38+O42+O43+O44+O46+O52+O54+O56+O57+O58+O62+O65+O67+O69+O76+O79+O80+O89+O97+O101+O103+O106+O112+O114+O115+O120+O127+O128+O130+O133+O139+O140+O141+O145+O146+O150+O152+O154+O156+O162+O163+O164+O168+O178+O188+O189+O190+O195+O202+O205+O208+O215+O221+O222+O223+O229+O230+O231+O251+O254+O260+O268+O274+O275+O276+O280+O281+O285+O288+O290+O292+O293+O294+O297+O298+O299+O300+O301+O302+O311+O318+O323+O327+O329+O331+O334+O337+O338+O345+O346+O347+O350+O351+O353+O360+O362+O365+O367+O370+O373+O380+O383+O386+O389+O392+O395+O396+O397+O398+O399+O401+O402+O404+O405+O407+O411+O413+O415+O423+O427+O434+O435+O438+O446+O450+O451+O460+O461+O464+O466+O468+O470+O473+O480+O482+O483+O484+O486+O488+O489+O491+O493+O495+O496+O501+O502+O503+O506+O508+O519+O521+O527+O528+O530+O532+O534+O538+O540+O542+O545+O548+O552+O556+O565+O568+O574+O587+O588+O590+O592+O594+O597+O599+O600+O602+O603+O605+O606+O607+O608+O610+O611+O617+O620+O622+O624+O625+O626+O627+O628+O629+O630+O631+O632+O633+O634+O635+O636+O637+O638+O639+O640+O642+O648+O650+O651+O652+O653+O655+O657+O667+O670+O671+O672+O676+O681+O684+O685+O687+O689+O706+O708+O712+O715+O716+O717+O719+O720+O721+O722+O723+O726+O727+O728+O731+O733+O734+O736+O738+O739+O740+O743+O744+O745+O747+O748+O749+O750+O751+O753+O757+O758+O759+O768+O769+O770+O771+O772+O774+O775+O776+O778+O780+O786+O788+O790+O794+O795+O797+O798+O800+O803+O806+O807+O810+O813+O815+O817+O821+O822+O824+O826+O834+O835+O836+O837+O839+O840+O842+O843+O844+O846+O847+O852+O853+O854+O855+O857+O859+O865+O868+O869+O871+O874+O875+O876+O881+O882+O885+O887+O891+O892+O893+O894+O896+O897+O898+O900+O901+O903+O904+O906+O911+O913+O916+O919+O920+O921+O922+O925+O927+O930+O931+O933+O934+O937+O939+O941+O944+O946+O948+O949+O952+O953+O954+O955+O957+O959+O962+O965+O966+O967+O973+O976+O977+O978+O980+O982+O983+O987+O988+O1013+O1014+O1016+O1023+O1036+O1037+O1043+O1044+O1048+O1050+O1051+O1053+O1054+O1055+O1056+O1057+O1063+O1064+O1067+O1068+O1071+O1082+O1087+O1088+O1094+O1097+O1107+O1110+O1111+O1126+O1128+O1129+O1130+O1131+O1132+O1133+O1134+#REF!+O1137+O1138+O1142+O1143+O1144+O1154+O1157+O1165+O1166+O1170</f>
        <v>#REF!</v>
      </c>
    </row>
    <row r="17" spans="1:21" s="26" customFormat="1" ht="27" customHeight="1" x14ac:dyDescent="0.25">
      <c r="A17" s="117" t="s">
        <v>858</v>
      </c>
      <c r="B17" s="23" t="s">
        <v>45</v>
      </c>
      <c r="C17" s="97">
        <v>1949</v>
      </c>
      <c r="D17" s="97" t="s">
        <v>21</v>
      </c>
      <c r="E17" s="104" t="s">
        <v>20</v>
      </c>
      <c r="F17" s="115">
        <v>2</v>
      </c>
      <c r="G17" s="115">
        <v>1</v>
      </c>
      <c r="H17" s="100">
        <v>337.9</v>
      </c>
      <c r="I17" s="100">
        <v>13</v>
      </c>
      <c r="J17" s="100">
        <v>296.60000000000002</v>
      </c>
      <c r="K17" s="100">
        <f t="shared" si="2"/>
        <v>3831076</v>
      </c>
      <c r="L17" s="100">
        <v>0</v>
      </c>
      <c r="M17" s="100">
        <v>0</v>
      </c>
      <c r="N17" s="100">
        <v>0</v>
      </c>
      <c r="O17" s="100">
        <v>3831076</v>
      </c>
      <c r="P17" s="100">
        <f t="shared" si="3"/>
        <v>11337.898786623262</v>
      </c>
      <c r="Q17" s="112">
        <v>9673</v>
      </c>
      <c r="R17" s="101" t="s">
        <v>42</v>
      </c>
      <c r="S17" s="30"/>
      <c r="T17" s="25"/>
      <c r="U17" s="25"/>
    </row>
    <row r="18" spans="1:21" s="26" customFormat="1" ht="27" customHeight="1" x14ac:dyDescent="0.25">
      <c r="A18" s="117" t="s">
        <v>859</v>
      </c>
      <c r="B18" s="23" t="s">
        <v>46</v>
      </c>
      <c r="C18" s="97">
        <v>1960</v>
      </c>
      <c r="D18" s="97" t="s">
        <v>21</v>
      </c>
      <c r="E18" s="104" t="s">
        <v>20</v>
      </c>
      <c r="F18" s="115">
        <v>2</v>
      </c>
      <c r="G18" s="115">
        <v>1</v>
      </c>
      <c r="H18" s="100">
        <v>294.8</v>
      </c>
      <c r="I18" s="100">
        <v>0</v>
      </c>
      <c r="J18" s="100">
        <v>230.2</v>
      </c>
      <c r="K18" s="100">
        <f t="shared" si="2"/>
        <v>3453508</v>
      </c>
      <c r="L18" s="100">
        <v>0</v>
      </c>
      <c r="M18" s="100">
        <v>0</v>
      </c>
      <c r="N18" s="100">
        <v>0</v>
      </c>
      <c r="O18" s="100">
        <v>3453508</v>
      </c>
      <c r="P18" s="100">
        <f t="shared" si="3"/>
        <v>11714.748982360923</v>
      </c>
      <c r="Q18" s="112">
        <v>9673</v>
      </c>
      <c r="R18" s="101" t="s">
        <v>42</v>
      </c>
      <c r="S18" s="25"/>
      <c r="T18" s="25"/>
      <c r="U18" s="25"/>
    </row>
    <row r="19" spans="1:21" ht="27" customHeight="1" x14ac:dyDescent="0.25">
      <c r="A19" s="117" t="s">
        <v>860</v>
      </c>
      <c r="B19" s="23" t="s">
        <v>47</v>
      </c>
      <c r="C19" s="97">
        <v>1967</v>
      </c>
      <c r="D19" s="97" t="s">
        <v>21</v>
      </c>
      <c r="E19" s="104" t="s">
        <v>20</v>
      </c>
      <c r="F19" s="115">
        <v>2</v>
      </c>
      <c r="G19" s="115">
        <v>2</v>
      </c>
      <c r="H19" s="100">
        <v>923</v>
      </c>
      <c r="I19" s="100">
        <v>0</v>
      </c>
      <c r="J19" s="100">
        <v>698.7</v>
      </c>
      <c r="K19" s="100">
        <f t="shared" si="2"/>
        <v>6575229.9400000004</v>
      </c>
      <c r="L19" s="100">
        <v>0</v>
      </c>
      <c r="M19" s="100">
        <v>0</v>
      </c>
      <c r="N19" s="100">
        <v>0</v>
      </c>
      <c r="O19" s="100">
        <v>6575229.9400000004</v>
      </c>
      <c r="P19" s="100">
        <f t="shared" si="3"/>
        <v>7123.7594149512461</v>
      </c>
      <c r="Q19" s="112">
        <v>9673</v>
      </c>
      <c r="R19" s="101" t="s">
        <v>42</v>
      </c>
      <c r="U19" s="16"/>
    </row>
    <row r="20" spans="1:21" ht="27" customHeight="1" x14ac:dyDescent="0.25">
      <c r="A20" s="117" t="s">
        <v>861</v>
      </c>
      <c r="B20" s="23" t="s">
        <v>48</v>
      </c>
      <c r="C20" s="97">
        <v>1979</v>
      </c>
      <c r="D20" s="97" t="s">
        <v>21</v>
      </c>
      <c r="E20" s="104" t="s">
        <v>20</v>
      </c>
      <c r="F20" s="115">
        <v>2</v>
      </c>
      <c r="G20" s="115">
        <v>3</v>
      </c>
      <c r="H20" s="100">
        <v>848.45</v>
      </c>
      <c r="I20" s="100">
        <v>0</v>
      </c>
      <c r="J20" s="100">
        <v>829.08</v>
      </c>
      <c r="K20" s="100">
        <f t="shared" si="2"/>
        <v>5570400</v>
      </c>
      <c r="L20" s="100">
        <v>0</v>
      </c>
      <c r="M20" s="100">
        <v>0</v>
      </c>
      <c r="N20" s="100">
        <v>0</v>
      </c>
      <c r="O20" s="100">
        <v>5570400</v>
      </c>
      <c r="P20" s="100">
        <f t="shared" si="3"/>
        <v>6565.3839354116326</v>
      </c>
      <c r="Q20" s="112">
        <v>9673</v>
      </c>
      <c r="R20" s="101" t="s">
        <v>43</v>
      </c>
    </row>
    <row r="21" spans="1:21" ht="40.9" customHeight="1" x14ac:dyDescent="0.25">
      <c r="A21" s="193" t="s">
        <v>3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</row>
    <row r="22" spans="1:21" ht="40.9" customHeight="1" x14ac:dyDescent="0.25">
      <c r="A22" s="172" t="s">
        <v>853</v>
      </c>
      <c r="B22" s="172"/>
      <c r="C22" s="102" t="s">
        <v>22</v>
      </c>
      <c r="D22" s="102" t="s">
        <v>22</v>
      </c>
      <c r="E22" s="102" t="s">
        <v>22</v>
      </c>
      <c r="F22" s="134" t="s">
        <v>22</v>
      </c>
      <c r="G22" s="134" t="s">
        <v>22</v>
      </c>
      <c r="H22" s="135">
        <f t="shared" ref="H22:N22" si="4">SUM(H23:H80)</f>
        <v>135189.34000000003</v>
      </c>
      <c r="I22" s="135">
        <f t="shared" si="4"/>
        <v>9934.2699999999986</v>
      </c>
      <c r="J22" s="135">
        <f t="shared" si="4"/>
        <v>98663.63</v>
      </c>
      <c r="K22" s="135">
        <f t="shared" si="4"/>
        <v>352273906.94</v>
      </c>
      <c r="L22" s="135">
        <f t="shared" si="4"/>
        <v>0</v>
      </c>
      <c r="M22" s="135">
        <f t="shared" si="4"/>
        <v>0</v>
      </c>
      <c r="N22" s="135">
        <f t="shared" si="4"/>
        <v>0</v>
      </c>
      <c r="O22" s="135">
        <f>SUM(O23:O80)</f>
        <v>352273906.94</v>
      </c>
      <c r="P22" s="51">
        <f>K22/H22</f>
        <v>2605.781690627382</v>
      </c>
      <c r="Q22" s="136" t="s">
        <v>22</v>
      </c>
      <c r="R22" s="137" t="s">
        <v>22</v>
      </c>
    </row>
    <row r="23" spans="1:21" ht="27" customHeight="1" x14ac:dyDescent="0.25">
      <c r="A23" s="131" t="s">
        <v>1096</v>
      </c>
      <c r="B23" s="140" t="s">
        <v>1071</v>
      </c>
      <c r="C23" s="142">
        <v>1980</v>
      </c>
      <c r="D23" s="142" t="s">
        <v>21</v>
      </c>
      <c r="E23" s="142" t="s">
        <v>23</v>
      </c>
      <c r="F23" s="82">
        <v>5</v>
      </c>
      <c r="G23" s="82">
        <v>5</v>
      </c>
      <c r="H23" s="83">
        <v>3909.5</v>
      </c>
      <c r="I23" s="83">
        <v>0</v>
      </c>
      <c r="J23" s="145">
        <v>3465.94</v>
      </c>
      <c r="K23" s="143">
        <f>SUM(L23:O23)</f>
        <v>300000</v>
      </c>
      <c r="L23" s="143">
        <v>0</v>
      </c>
      <c r="M23" s="143">
        <v>0</v>
      </c>
      <c r="N23" s="143">
        <v>0</v>
      </c>
      <c r="O23" s="143">
        <v>300000</v>
      </c>
      <c r="P23" s="144">
        <f>O23/H23</f>
        <v>76.736155518608513</v>
      </c>
      <c r="Q23" s="144">
        <v>9673</v>
      </c>
      <c r="R23" s="141" t="s">
        <v>42</v>
      </c>
      <c r="S23" s="1"/>
      <c r="T23" s="1"/>
      <c r="U23" s="1"/>
    </row>
    <row r="24" spans="1:21" ht="27" customHeight="1" x14ac:dyDescent="0.25">
      <c r="A24" s="131" t="s">
        <v>1097</v>
      </c>
      <c r="B24" s="95" t="s">
        <v>899</v>
      </c>
      <c r="C24" s="104">
        <v>1987</v>
      </c>
      <c r="D24" s="104" t="s">
        <v>21</v>
      </c>
      <c r="E24" s="104" t="s">
        <v>20</v>
      </c>
      <c r="F24" s="115">
        <v>5</v>
      </c>
      <c r="G24" s="115">
        <v>10</v>
      </c>
      <c r="H24" s="105">
        <v>8349.2199999999993</v>
      </c>
      <c r="I24" s="105">
        <v>133</v>
      </c>
      <c r="J24" s="105">
        <v>6010.51</v>
      </c>
      <c r="K24" s="105">
        <f>SUM(L24:O24)</f>
        <v>14920850</v>
      </c>
      <c r="L24" s="105">
        <v>0</v>
      </c>
      <c r="M24" s="105">
        <v>0</v>
      </c>
      <c r="N24" s="105">
        <v>0</v>
      </c>
      <c r="O24" s="105">
        <v>14920850</v>
      </c>
      <c r="P24" s="112">
        <f>O24/H24</f>
        <v>1787.0950819357977</v>
      </c>
      <c r="Q24" s="112">
        <v>9673</v>
      </c>
      <c r="R24" s="101" t="s">
        <v>43</v>
      </c>
      <c r="S24" s="1"/>
      <c r="T24" s="1"/>
      <c r="U24" s="1"/>
    </row>
    <row r="25" spans="1:21" ht="27" customHeight="1" x14ac:dyDescent="0.25">
      <c r="A25" s="131" t="s">
        <v>1098</v>
      </c>
      <c r="B25" s="95" t="s">
        <v>49</v>
      </c>
      <c r="C25" s="104">
        <v>1960</v>
      </c>
      <c r="D25" s="104" t="s">
        <v>21</v>
      </c>
      <c r="E25" s="104" t="s">
        <v>20</v>
      </c>
      <c r="F25" s="115">
        <v>2</v>
      </c>
      <c r="G25" s="115">
        <v>2</v>
      </c>
      <c r="H25" s="105">
        <v>874.85</v>
      </c>
      <c r="I25" s="105">
        <v>0</v>
      </c>
      <c r="J25" s="105">
        <v>644.45000000000005</v>
      </c>
      <c r="K25" s="100">
        <f t="shared" ref="K25:K57" si="5">SUM(L25:O25)</f>
        <v>5291494.49</v>
      </c>
      <c r="L25" s="105">
        <v>0</v>
      </c>
      <c r="M25" s="105">
        <v>0</v>
      </c>
      <c r="N25" s="105">
        <v>0</v>
      </c>
      <c r="O25" s="100">
        <v>5291494.49</v>
      </c>
      <c r="P25" s="112">
        <f>K25/H25</f>
        <v>6048.4591529976569</v>
      </c>
      <c r="Q25" s="112">
        <v>9673</v>
      </c>
      <c r="R25" s="101" t="s">
        <v>41</v>
      </c>
      <c r="S25" s="16">
        <f>O25+O27+O28+O29+O31+O32+O37+O45+O47+O50+O51+O53</f>
        <v>37755868.190000005</v>
      </c>
      <c r="T25" s="16">
        <f>O25+O27+O28+O29+O31+O32+O37+O45+O47+O50+O51+O53+O83+O86+O100+O111+O113+O126+O142+O144+O155+O159+O160+O161+O182+O185+O204+O214+O218+O219+O220+O226+O232+O239+O250+O256+O259+O264+O267+O269+O270+O271+O272+O273+O277+O278+O279+O282+O283+O284+O286+O287+O289+O291+O296+O321+O322+O326+O333+O335+O336+O341+O344+O352+O354+O355+O356+O361+O364+O366+O378+O379+O382+O385+O388+O391+O394+O406+O410+O422+O426+O445+O452+O453+O454+O455+O456+O457+O462+O463+O465+O467+O469+O471+O472+O478+O479+O481+O485+O487+O492+O494+O507+O511+O512+O513+O515+O516+O517+O518+O526+O529+O536+O537+O539+O541+O543+O547+O550+O551+O555+O561+O562+O563+O564+O567+O572+O573+O575+O591+O593+O595+O596+O598+O601+O604+O609+O643+O654+O656+O660+O661+O669+O673+O675+O679+O682+O683+O688+O698+O703+O704+O705+O707+O725+O732+O737+O742+O746+O756+O767+O777+O783+O792+O793+O799+O801+O802+O809+O812+O816+O830+O832+O858+O861+O867+O884+O888+O890+O899+O902+O905+O907+O912+O914+O915+O918+O928+O929+O932+O935+O938+O940+O961+O981+O985+O986+O1002+O1006+O1007+O1008+O1009+O1015+O1034+O1035+O1047+O1049+O1052+O1060+O1061+O1062+O1070+O1084+O1091+O1093+O1099+O1102+O1105+O1114+O1117+O1118+O1119+O1120+O1121+O1122+O1123+O1124+O1125+O1127+O1136+O1149+O1156</f>
        <v>634485512.39999998</v>
      </c>
      <c r="U25" s="16"/>
    </row>
    <row r="26" spans="1:21" ht="27" customHeight="1" x14ac:dyDescent="0.25">
      <c r="A26" s="131" t="s">
        <v>1099</v>
      </c>
      <c r="B26" s="95" t="s">
        <v>50</v>
      </c>
      <c r="C26" s="104">
        <v>1957</v>
      </c>
      <c r="D26" s="104" t="s">
        <v>21</v>
      </c>
      <c r="E26" s="104" t="s">
        <v>20</v>
      </c>
      <c r="F26" s="115">
        <v>2</v>
      </c>
      <c r="G26" s="115">
        <v>2</v>
      </c>
      <c r="H26" s="105">
        <v>896.16</v>
      </c>
      <c r="I26" s="105">
        <v>0</v>
      </c>
      <c r="J26" s="105">
        <v>655.1</v>
      </c>
      <c r="K26" s="100">
        <f t="shared" si="5"/>
        <v>3781250</v>
      </c>
      <c r="L26" s="105">
        <v>0</v>
      </c>
      <c r="M26" s="105">
        <v>0</v>
      </c>
      <c r="N26" s="105">
        <v>0</v>
      </c>
      <c r="O26" s="100">
        <v>3781250</v>
      </c>
      <c r="P26" s="112">
        <f t="shared" ref="P26:P80" si="6">K26/H26</f>
        <v>4219.3916264952686</v>
      </c>
      <c r="Q26" s="112">
        <v>9673</v>
      </c>
      <c r="R26" s="101" t="s">
        <v>42</v>
      </c>
      <c r="S26" s="16"/>
    </row>
    <row r="27" spans="1:21" ht="27" customHeight="1" x14ac:dyDescent="0.25">
      <c r="A27" s="131" t="s">
        <v>1100</v>
      </c>
      <c r="B27" s="95" t="s">
        <v>51</v>
      </c>
      <c r="C27" s="104">
        <v>1959</v>
      </c>
      <c r="D27" s="104" t="s">
        <v>21</v>
      </c>
      <c r="E27" s="104" t="s">
        <v>20</v>
      </c>
      <c r="F27" s="115">
        <v>2</v>
      </c>
      <c r="G27" s="115">
        <v>3</v>
      </c>
      <c r="H27" s="105">
        <v>2061.3000000000002</v>
      </c>
      <c r="I27" s="105">
        <v>435.4</v>
      </c>
      <c r="J27" s="105">
        <v>1439.5</v>
      </c>
      <c r="K27" s="100">
        <f t="shared" si="5"/>
        <v>8261688.6799999997</v>
      </c>
      <c r="L27" s="105">
        <v>0</v>
      </c>
      <c r="M27" s="105">
        <v>0</v>
      </c>
      <c r="N27" s="105">
        <v>0</v>
      </c>
      <c r="O27" s="100">
        <v>8261688.6799999997</v>
      </c>
      <c r="P27" s="112">
        <f t="shared" si="6"/>
        <v>4007.9991655751219</v>
      </c>
      <c r="Q27" s="112">
        <v>9673</v>
      </c>
      <c r="R27" s="101" t="s">
        <v>41</v>
      </c>
    </row>
    <row r="28" spans="1:21" ht="27" customHeight="1" x14ac:dyDescent="0.25">
      <c r="A28" s="131" t="s">
        <v>1101</v>
      </c>
      <c r="B28" s="95" t="s">
        <v>53</v>
      </c>
      <c r="C28" s="104">
        <v>1961</v>
      </c>
      <c r="D28" s="104" t="s">
        <v>21</v>
      </c>
      <c r="E28" s="104" t="s">
        <v>20</v>
      </c>
      <c r="F28" s="115">
        <v>3</v>
      </c>
      <c r="G28" s="115">
        <v>3</v>
      </c>
      <c r="H28" s="105">
        <v>1626.32</v>
      </c>
      <c r="I28" s="105">
        <v>383.42</v>
      </c>
      <c r="J28" s="105">
        <v>1139.78</v>
      </c>
      <c r="K28" s="100">
        <f>SUM(L28:O28)</f>
        <v>4437593.3</v>
      </c>
      <c r="L28" s="105">
        <v>0</v>
      </c>
      <c r="M28" s="105">
        <v>0</v>
      </c>
      <c r="N28" s="105">
        <v>0</v>
      </c>
      <c r="O28" s="100">
        <v>4437593.3</v>
      </c>
      <c r="P28" s="112">
        <f>K28/H28</f>
        <v>2728.6101751192878</v>
      </c>
      <c r="Q28" s="112">
        <v>9673</v>
      </c>
      <c r="R28" s="117" t="s">
        <v>41</v>
      </c>
      <c r="S28" s="16"/>
      <c r="T28" s="16"/>
    </row>
    <row r="29" spans="1:21" ht="27" customHeight="1" x14ac:dyDescent="0.25">
      <c r="A29" s="153" t="s">
        <v>1102</v>
      </c>
      <c r="B29" s="167" t="s">
        <v>54</v>
      </c>
      <c r="C29" s="147">
        <v>1956</v>
      </c>
      <c r="D29" s="147" t="s">
        <v>21</v>
      </c>
      <c r="E29" s="147" t="s">
        <v>20</v>
      </c>
      <c r="F29" s="151">
        <v>2</v>
      </c>
      <c r="G29" s="151">
        <v>2</v>
      </c>
      <c r="H29" s="206">
        <v>918</v>
      </c>
      <c r="I29" s="206">
        <v>261.39999999999998</v>
      </c>
      <c r="J29" s="206">
        <v>588.70000000000005</v>
      </c>
      <c r="K29" s="100">
        <f>SUM(L29:O29)</f>
        <v>95605.06</v>
      </c>
      <c r="L29" s="105">
        <v>0</v>
      </c>
      <c r="M29" s="105">
        <v>0</v>
      </c>
      <c r="N29" s="105">
        <v>0</v>
      </c>
      <c r="O29" s="100">
        <v>95605.06</v>
      </c>
      <c r="P29" s="112">
        <f>K29/H29</f>
        <v>104.14494553376906</v>
      </c>
      <c r="Q29" s="112">
        <v>9673</v>
      </c>
      <c r="R29" s="101" t="s">
        <v>41</v>
      </c>
    </row>
    <row r="30" spans="1:21" ht="27" customHeight="1" x14ac:dyDescent="0.25">
      <c r="A30" s="154"/>
      <c r="B30" s="168"/>
      <c r="C30" s="148"/>
      <c r="D30" s="148"/>
      <c r="E30" s="148"/>
      <c r="F30" s="152"/>
      <c r="G30" s="152"/>
      <c r="H30" s="207"/>
      <c r="I30" s="207"/>
      <c r="J30" s="207"/>
      <c r="K30" s="100">
        <f>SUM(L30:O30)</f>
        <v>4675000</v>
      </c>
      <c r="L30" s="105">
        <v>0</v>
      </c>
      <c r="M30" s="105">
        <v>0</v>
      </c>
      <c r="N30" s="105">
        <v>0</v>
      </c>
      <c r="O30" s="100">
        <v>4675000</v>
      </c>
      <c r="P30" s="112">
        <f>K30/H29</f>
        <v>5092.5925925925922</v>
      </c>
      <c r="Q30" s="112">
        <v>9673</v>
      </c>
      <c r="R30" s="101" t="s">
        <v>42</v>
      </c>
    </row>
    <row r="31" spans="1:21" ht="27" customHeight="1" x14ac:dyDescent="0.25">
      <c r="A31" s="101" t="s">
        <v>1103</v>
      </c>
      <c r="B31" s="95" t="s">
        <v>55</v>
      </c>
      <c r="C31" s="104">
        <v>1952</v>
      </c>
      <c r="D31" s="104">
        <v>1991</v>
      </c>
      <c r="E31" s="104" t="s">
        <v>20</v>
      </c>
      <c r="F31" s="115">
        <v>2</v>
      </c>
      <c r="G31" s="115">
        <v>1</v>
      </c>
      <c r="H31" s="105">
        <v>554.9</v>
      </c>
      <c r="I31" s="105">
        <v>252</v>
      </c>
      <c r="J31" s="105">
        <v>253</v>
      </c>
      <c r="K31" s="100">
        <f>SUM(L31:O31)</f>
        <v>2539303.11</v>
      </c>
      <c r="L31" s="105">
        <v>0</v>
      </c>
      <c r="M31" s="105">
        <v>0</v>
      </c>
      <c r="N31" s="105">
        <v>0</v>
      </c>
      <c r="O31" s="100">
        <v>2539303.11</v>
      </c>
      <c r="P31" s="112">
        <f>K31/H31</f>
        <v>4576.1454496305641</v>
      </c>
      <c r="Q31" s="112">
        <v>9673</v>
      </c>
      <c r="R31" s="101" t="s">
        <v>41</v>
      </c>
    </row>
    <row r="32" spans="1:21" ht="27" customHeight="1" x14ac:dyDescent="0.25">
      <c r="A32" s="101" t="s">
        <v>1104</v>
      </c>
      <c r="B32" s="95" t="s">
        <v>52</v>
      </c>
      <c r="C32" s="104">
        <v>1961</v>
      </c>
      <c r="D32" s="104" t="s">
        <v>21</v>
      </c>
      <c r="E32" s="104" t="s">
        <v>20</v>
      </c>
      <c r="F32" s="115">
        <v>3</v>
      </c>
      <c r="G32" s="115">
        <v>3</v>
      </c>
      <c r="H32" s="105">
        <v>1085.74</v>
      </c>
      <c r="I32" s="105">
        <v>235.6</v>
      </c>
      <c r="J32" s="105">
        <v>731.97</v>
      </c>
      <c r="K32" s="100">
        <f t="shared" si="5"/>
        <v>2645045.41</v>
      </c>
      <c r="L32" s="105">
        <v>0</v>
      </c>
      <c r="M32" s="105">
        <v>0</v>
      </c>
      <c r="N32" s="105">
        <v>0</v>
      </c>
      <c r="O32" s="100">
        <v>2645045.41</v>
      </c>
      <c r="P32" s="112">
        <f t="shared" si="6"/>
        <v>2436.1683368025497</v>
      </c>
      <c r="Q32" s="112">
        <v>9673</v>
      </c>
      <c r="R32" s="101" t="s">
        <v>41</v>
      </c>
    </row>
    <row r="33" spans="1:21" ht="27" customHeight="1" x14ac:dyDescent="0.25">
      <c r="A33" s="153" t="s">
        <v>1105</v>
      </c>
      <c r="B33" s="167" t="s">
        <v>35</v>
      </c>
      <c r="C33" s="147">
        <v>1960</v>
      </c>
      <c r="D33" s="147" t="s">
        <v>21</v>
      </c>
      <c r="E33" s="147" t="s">
        <v>20</v>
      </c>
      <c r="F33" s="151">
        <v>3</v>
      </c>
      <c r="G33" s="151">
        <v>3</v>
      </c>
      <c r="H33" s="206">
        <v>2097.3000000000002</v>
      </c>
      <c r="I33" s="206">
        <v>988.06</v>
      </c>
      <c r="J33" s="206">
        <v>497.52</v>
      </c>
      <c r="K33" s="105">
        <f>SUM(L33:O33)</f>
        <v>17493345.440000001</v>
      </c>
      <c r="L33" s="105">
        <v>0</v>
      </c>
      <c r="M33" s="105">
        <v>0</v>
      </c>
      <c r="N33" s="105">
        <v>0</v>
      </c>
      <c r="O33" s="100">
        <v>17493345.440000001</v>
      </c>
      <c r="P33" s="112">
        <f>K33/H33</f>
        <v>8340.8884947313218</v>
      </c>
      <c r="Q33" s="105">
        <v>9673</v>
      </c>
      <c r="R33" s="101" t="s">
        <v>42</v>
      </c>
    </row>
    <row r="34" spans="1:21" ht="27" customHeight="1" x14ac:dyDescent="0.25">
      <c r="A34" s="154"/>
      <c r="B34" s="168"/>
      <c r="C34" s="148"/>
      <c r="D34" s="148"/>
      <c r="E34" s="148"/>
      <c r="F34" s="152"/>
      <c r="G34" s="152"/>
      <c r="H34" s="207"/>
      <c r="I34" s="207"/>
      <c r="J34" s="207"/>
      <c r="K34" s="105">
        <f>SUM(L34:O34)</f>
        <v>2726490</v>
      </c>
      <c r="L34" s="105">
        <v>0</v>
      </c>
      <c r="M34" s="105">
        <v>0</v>
      </c>
      <c r="N34" s="105">
        <v>0</v>
      </c>
      <c r="O34" s="100">
        <v>2726490</v>
      </c>
      <c r="P34" s="112">
        <f>K34/H33</f>
        <v>1300</v>
      </c>
      <c r="Q34" s="112">
        <v>9673</v>
      </c>
      <c r="R34" s="101" t="s">
        <v>43</v>
      </c>
    </row>
    <row r="35" spans="1:21" ht="27" customHeight="1" x14ac:dyDescent="0.25">
      <c r="A35" s="131" t="s">
        <v>1106</v>
      </c>
      <c r="B35" s="95" t="s">
        <v>56</v>
      </c>
      <c r="C35" s="104">
        <v>1974</v>
      </c>
      <c r="D35" s="104">
        <v>2008</v>
      </c>
      <c r="E35" s="104" t="s">
        <v>23</v>
      </c>
      <c r="F35" s="115">
        <v>5</v>
      </c>
      <c r="G35" s="115">
        <v>4</v>
      </c>
      <c r="H35" s="105">
        <v>3501.57</v>
      </c>
      <c r="I35" s="105">
        <v>0</v>
      </c>
      <c r="J35" s="105">
        <v>2641.89</v>
      </c>
      <c r="K35" s="100">
        <f t="shared" si="5"/>
        <v>3208640</v>
      </c>
      <c r="L35" s="105">
        <v>0</v>
      </c>
      <c r="M35" s="105">
        <v>0</v>
      </c>
      <c r="N35" s="105">
        <v>0</v>
      </c>
      <c r="O35" s="100">
        <v>3208640</v>
      </c>
      <c r="P35" s="112">
        <f t="shared" si="6"/>
        <v>916.34324031791448</v>
      </c>
      <c r="Q35" s="112">
        <v>9673</v>
      </c>
      <c r="R35" s="101" t="s">
        <v>43</v>
      </c>
    </row>
    <row r="36" spans="1:21" ht="27" customHeight="1" x14ac:dyDescent="0.25">
      <c r="A36" s="131" t="s">
        <v>1107</v>
      </c>
      <c r="B36" s="95" t="s">
        <v>57</v>
      </c>
      <c r="C36" s="104">
        <v>1958</v>
      </c>
      <c r="D36" s="104" t="s">
        <v>21</v>
      </c>
      <c r="E36" s="104" t="s">
        <v>20</v>
      </c>
      <c r="F36" s="115">
        <v>2</v>
      </c>
      <c r="G36" s="115">
        <v>1</v>
      </c>
      <c r="H36" s="105">
        <v>303.49</v>
      </c>
      <c r="I36" s="105">
        <v>0</v>
      </c>
      <c r="J36" s="105">
        <v>281.06</v>
      </c>
      <c r="K36" s="100">
        <f t="shared" si="5"/>
        <v>1403380</v>
      </c>
      <c r="L36" s="105">
        <v>0</v>
      </c>
      <c r="M36" s="105">
        <v>0</v>
      </c>
      <c r="N36" s="105">
        <v>0</v>
      </c>
      <c r="O36" s="100">
        <v>1403380</v>
      </c>
      <c r="P36" s="112">
        <f t="shared" si="6"/>
        <v>4624.1391808626313</v>
      </c>
      <c r="Q36" s="112">
        <v>9673</v>
      </c>
      <c r="R36" s="101" t="s">
        <v>42</v>
      </c>
      <c r="S36" s="16"/>
      <c r="T36" s="16"/>
    </row>
    <row r="37" spans="1:21" ht="27" customHeight="1" x14ac:dyDescent="0.25">
      <c r="A37" s="131" t="s">
        <v>1108</v>
      </c>
      <c r="B37" s="95" t="s">
        <v>58</v>
      </c>
      <c r="C37" s="97">
        <v>1961</v>
      </c>
      <c r="D37" s="104" t="s">
        <v>21</v>
      </c>
      <c r="E37" s="104" t="s">
        <v>20</v>
      </c>
      <c r="F37" s="115">
        <v>4</v>
      </c>
      <c r="G37" s="115">
        <v>2</v>
      </c>
      <c r="H37" s="105">
        <v>1796.62</v>
      </c>
      <c r="I37" s="105">
        <v>43.9</v>
      </c>
      <c r="J37" s="105">
        <v>1298</v>
      </c>
      <c r="K37" s="100">
        <f t="shared" si="5"/>
        <v>3039549.67</v>
      </c>
      <c r="L37" s="105">
        <v>0</v>
      </c>
      <c r="M37" s="105">
        <v>0</v>
      </c>
      <c r="N37" s="105">
        <v>0</v>
      </c>
      <c r="O37" s="100">
        <v>3039549.67</v>
      </c>
      <c r="P37" s="112">
        <f t="shared" si="6"/>
        <v>1691.8155592167516</v>
      </c>
      <c r="Q37" s="112">
        <v>9673</v>
      </c>
      <c r="R37" s="101" t="s">
        <v>41</v>
      </c>
    </row>
    <row r="38" spans="1:21" ht="27" customHeight="1" x14ac:dyDescent="0.25">
      <c r="A38" s="131" t="s">
        <v>1109</v>
      </c>
      <c r="B38" s="95" t="s">
        <v>59</v>
      </c>
      <c r="C38" s="104">
        <v>1955</v>
      </c>
      <c r="D38" s="104" t="s">
        <v>21</v>
      </c>
      <c r="E38" s="104" t="s">
        <v>20</v>
      </c>
      <c r="F38" s="115">
        <v>2</v>
      </c>
      <c r="G38" s="115">
        <v>1</v>
      </c>
      <c r="H38" s="105">
        <v>996.4</v>
      </c>
      <c r="I38" s="105">
        <v>0</v>
      </c>
      <c r="J38" s="105">
        <v>584.9</v>
      </c>
      <c r="K38" s="100">
        <f t="shared" si="5"/>
        <v>8919914.3100000005</v>
      </c>
      <c r="L38" s="105">
        <v>0</v>
      </c>
      <c r="M38" s="105">
        <v>0</v>
      </c>
      <c r="N38" s="105">
        <v>0</v>
      </c>
      <c r="O38" s="100">
        <v>8919914.3100000005</v>
      </c>
      <c r="P38" s="112">
        <f t="shared" si="6"/>
        <v>8952.142021276597</v>
      </c>
      <c r="Q38" s="112">
        <v>9673</v>
      </c>
      <c r="R38" s="101" t="s">
        <v>42</v>
      </c>
    </row>
    <row r="39" spans="1:21" ht="27" customHeight="1" x14ac:dyDescent="0.25">
      <c r="A39" s="131" t="s">
        <v>1110</v>
      </c>
      <c r="B39" s="95" t="s">
        <v>60</v>
      </c>
      <c r="C39" s="104">
        <v>1965</v>
      </c>
      <c r="D39" s="104" t="s">
        <v>21</v>
      </c>
      <c r="E39" s="104" t="s">
        <v>20</v>
      </c>
      <c r="F39" s="115">
        <v>4</v>
      </c>
      <c r="G39" s="115">
        <v>3</v>
      </c>
      <c r="H39" s="105">
        <v>2079.16</v>
      </c>
      <c r="I39" s="105">
        <v>211.78</v>
      </c>
      <c r="J39" s="105">
        <v>1786.17</v>
      </c>
      <c r="K39" s="100">
        <f t="shared" si="5"/>
        <v>11773256</v>
      </c>
      <c r="L39" s="105">
        <v>0</v>
      </c>
      <c r="M39" s="105">
        <v>0</v>
      </c>
      <c r="N39" s="105">
        <v>0</v>
      </c>
      <c r="O39" s="100">
        <v>11773256</v>
      </c>
      <c r="P39" s="112">
        <f t="shared" si="6"/>
        <v>5662.5060120433254</v>
      </c>
      <c r="Q39" s="112">
        <v>9673</v>
      </c>
      <c r="R39" s="101" t="s">
        <v>43</v>
      </c>
    </row>
    <row r="40" spans="1:21" ht="27" customHeight="1" x14ac:dyDescent="0.25">
      <c r="A40" s="131" t="s">
        <v>1111</v>
      </c>
      <c r="B40" s="95" t="s">
        <v>900</v>
      </c>
      <c r="C40" s="104">
        <v>1975</v>
      </c>
      <c r="D40" s="104" t="s">
        <v>21</v>
      </c>
      <c r="E40" s="104" t="s">
        <v>20</v>
      </c>
      <c r="F40" s="115">
        <v>5</v>
      </c>
      <c r="G40" s="115">
        <v>2</v>
      </c>
      <c r="H40" s="105">
        <v>3961.68</v>
      </c>
      <c r="I40" s="105">
        <v>241.8</v>
      </c>
      <c r="J40" s="105">
        <v>2310.62</v>
      </c>
      <c r="K40" s="100">
        <f>SUM(L40:O40)</f>
        <v>10400368</v>
      </c>
      <c r="L40" s="105">
        <v>0</v>
      </c>
      <c r="M40" s="105">
        <v>0</v>
      </c>
      <c r="N40" s="105">
        <v>0</v>
      </c>
      <c r="O40" s="100">
        <v>10400368</v>
      </c>
      <c r="P40" s="112">
        <f t="shared" si="6"/>
        <v>2625.2418166030575</v>
      </c>
      <c r="Q40" s="112">
        <v>9673</v>
      </c>
      <c r="R40" s="101" t="s">
        <v>43</v>
      </c>
    </row>
    <row r="41" spans="1:21" ht="27" customHeight="1" x14ac:dyDescent="0.25">
      <c r="A41" s="131" t="s">
        <v>1112</v>
      </c>
      <c r="B41" s="95" t="s">
        <v>903</v>
      </c>
      <c r="C41" s="104">
        <v>1957</v>
      </c>
      <c r="D41" s="104">
        <v>2008</v>
      </c>
      <c r="E41" s="104" t="s">
        <v>20</v>
      </c>
      <c r="F41" s="115">
        <v>3</v>
      </c>
      <c r="G41" s="115">
        <v>6</v>
      </c>
      <c r="H41" s="105">
        <v>4825.97</v>
      </c>
      <c r="I41" s="105">
        <v>2388.13</v>
      </c>
      <c r="J41" s="105">
        <v>2437.84</v>
      </c>
      <c r="K41" s="100">
        <f>SUM(L41:O41)</f>
        <v>25696880</v>
      </c>
      <c r="L41" s="105">
        <v>0</v>
      </c>
      <c r="M41" s="105">
        <v>0</v>
      </c>
      <c r="N41" s="105">
        <v>0</v>
      </c>
      <c r="O41" s="100">
        <v>25696880</v>
      </c>
      <c r="P41" s="112">
        <f t="shared" si="6"/>
        <v>5324.7077789542827</v>
      </c>
      <c r="Q41" s="112">
        <v>9673</v>
      </c>
      <c r="R41" s="101" t="s">
        <v>43</v>
      </c>
    </row>
    <row r="42" spans="1:21" ht="27" customHeight="1" x14ac:dyDescent="0.25">
      <c r="A42" s="131" t="s">
        <v>1113</v>
      </c>
      <c r="B42" s="95" t="s">
        <v>62</v>
      </c>
      <c r="C42" s="104">
        <v>1944</v>
      </c>
      <c r="D42" s="104" t="s">
        <v>21</v>
      </c>
      <c r="E42" s="104" t="s">
        <v>20</v>
      </c>
      <c r="F42" s="115">
        <v>2</v>
      </c>
      <c r="G42" s="115">
        <v>2</v>
      </c>
      <c r="H42" s="105">
        <v>1358.4</v>
      </c>
      <c r="I42" s="105">
        <v>902.2</v>
      </c>
      <c r="J42" s="105">
        <v>329</v>
      </c>
      <c r="K42" s="100">
        <f t="shared" si="5"/>
        <v>6689100</v>
      </c>
      <c r="L42" s="105">
        <v>0</v>
      </c>
      <c r="M42" s="105">
        <v>0</v>
      </c>
      <c r="N42" s="105">
        <v>0</v>
      </c>
      <c r="O42" s="100">
        <v>6689100</v>
      </c>
      <c r="P42" s="112">
        <f t="shared" si="6"/>
        <v>4924.2491166077734</v>
      </c>
      <c r="Q42" s="112">
        <v>9673</v>
      </c>
      <c r="R42" s="101" t="s">
        <v>42</v>
      </c>
    </row>
    <row r="43" spans="1:21" ht="27" customHeight="1" x14ac:dyDescent="0.25">
      <c r="A43" s="131" t="s">
        <v>1114</v>
      </c>
      <c r="B43" s="53" t="s">
        <v>918</v>
      </c>
      <c r="C43" s="104">
        <v>1950</v>
      </c>
      <c r="D43" s="104" t="s">
        <v>21</v>
      </c>
      <c r="E43" s="104" t="s">
        <v>20</v>
      </c>
      <c r="F43" s="115">
        <v>2</v>
      </c>
      <c r="G43" s="115">
        <v>1</v>
      </c>
      <c r="H43" s="105">
        <v>428.8</v>
      </c>
      <c r="I43" s="105">
        <v>329.4</v>
      </c>
      <c r="J43" s="105">
        <v>113.4</v>
      </c>
      <c r="K43" s="105">
        <f>SUM(L43:O43)</f>
        <v>4455560.83</v>
      </c>
      <c r="L43" s="105">
        <v>0</v>
      </c>
      <c r="M43" s="105">
        <v>0</v>
      </c>
      <c r="N43" s="105">
        <v>0</v>
      </c>
      <c r="O43" s="100">
        <v>4455560.83</v>
      </c>
      <c r="P43" s="112">
        <f>K43/H43</f>
        <v>10390.766861007463</v>
      </c>
      <c r="Q43" s="105">
        <v>9673</v>
      </c>
      <c r="R43" s="101" t="s">
        <v>42</v>
      </c>
    </row>
    <row r="44" spans="1:21" ht="27" customHeight="1" x14ac:dyDescent="0.25">
      <c r="A44" s="131" t="s">
        <v>1115</v>
      </c>
      <c r="B44" s="95" t="s">
        <v>65</v>
      </c>
      <c r="C44" s="104">
        <v>1947</v>
      </c>
      <c r="D44" s="104" t="s">
        <v>21</v>
      </c>
      <c r="E44" s="104" t="s">
        <v>20</v>
      </c>
      <c r="F44" s="115">
        <v>2</v>
      </c>
      <c r="G44" s="115">
        <v>1</v>
      </c>
      <c r="H44" s="105">
        <v>344.12</v>
      </c>
      <c r="I44" s="105">
        <v>73.16</v>
      </c>
      <c r="J44" s="105">
        <v>236.5</v>
      </c>
      <c r="K44" s="100">
        <f>SUM(L44:O44)</f>
        <v>2994367.69</v>
      </c>
      <c r="L44" s="105">
        <v>0</v>
      </c>
      <c r="M44" s="105">
        <v>0</v>
      </c>
      <c r="N44" s="105">
        <v>0</v>
      </c>
      <c r="O44" s="100">
        <v>2994367.69</v>
      </c>
      <c r="P44" s="112">
        <f>K44/H44</f>
        <v>8701.521823782401</v>
      </c>
      <c r="Q44" s="112">
        <v>9673</v>
      </c>
      <c r="R44" s="101" t="s">
        <v>42</v>
      </c>
    </row>
    <row r="45" spans="1:21" ht="27" customHeight="1" x14ac:dyDescent="0.25">
      <c r="A45" s="131" t="s">
        <v>1116</v>
      </c>
      <c r="B45" s="95" t="s">
        <v>61</v>
      </c>
      <c r="C45" s="104">
        <v>1961</v>
      </c>
      <c r="D45" s="104" t="s">
        <v>21</v>
      </c>
      <c r="E45" s="104" t="s">
        <v>20</v>
      </c>
      <c r="F45" s="115">
        <v>3</v>
      </c>
      <c r="G45" s="115">
        <v>2</v>
      </c>
      <c r="H45" s="105">
        <v>1364.4</v>
      </c>
      <c r="I45" s="105">
        <v>0</v>
      </c>
      <c r="J45" s="105">
        <v>831.7</v>
      </c>
      <c r="K45" s="100">
        <f>SUM(L45:O45)</f>
        <v>1620190.78</v>
      </c>
      <c r="L45" s="105">
        <v>0</v>
      </c>
      <c r="M45" s="105">
        <v>0</v>
      </c>
      <c r="N45" s="105">
        <v>0</v>
      </c>
      <c r="O45" s="100">
        <v>1620190.78</v>
      </c>
      <c r="P45" s="112">
        <f>K45/H45</f>
        <v>1187.4749193784812</v>
      </c>
      <c r="Q45" s="112">
        <v>9673</v>
      </c>
      <c r="R45" s="101" t="s">
        <v>41</v>
      </c>
    </row>
    <row r="46" spans="1:21" ht="27" customHeight="1" x14ac:dyDescent="0.25">
      <c r="A46" s="131" t="s">
        <v>1117</v>
      </c>
      <c r="B46" s="95" t="s">
        <v>63</v>
      </c>
      <c r="C46" s="104">
        <v>1961</v>
      </c>
      <c r="D46" s="104" t="s">
        <v>21</v>
      </c>
      <c r="E46" s="104" t="s">
        <v>20</v>
      </c>
      <c r="F46" s="115">
        <v>2</v>
      </c>
      <c r="G46" s="115">
        <v>2</v>
      </c>
      <c r="H46" s="105">
        <v>599.4</v>
      </c>
      <c r="I46" s="105">
        <v>68.400000000000006</v>
      </c>
      <c r="J46" s="105">
        <v>515</v>
      </c>
      <c r="K46" s="100">
        <f t="shared" si="5"/>
        <v>2582996.2599999998</v>
      </c>
      <c r="L46" s="105">
        <v>0</v>
      </c>
      <c r="M46" s="105">
        <v>0</v>
      </c>
      <c r="N46" s="105">
        <v>0</v>
      </c>
      <c r="O46" s="100">
        <v>2582996.2599999998</v>
      </c>
      <c r="P46" s="112">
        <f t="shared" si="6"/>
        <v>4309.3030697364029</v>
      </c>
      <c r="Q46" s="112">
        <v>9673</v>
      </c>
      <c r="R46" s="101" t="s">
        <v>42</v>
      </c>
    </row>
    <row r="47" spans="1:21" s="26" customFormat="1" ht="27" customHeight="1" x14ac:dyDescent="0.25">
      <c r="A47" s="131" t="s">
        <v>1427</v>
      </c>
      <c r="B47" s="95" t="s">
        <v>64</v>
      </c>
      <c r="C47" s="104">
        <v>1946</v>
      </c>
      <c r="D47" s="104" t="s">
        <v>21</v>
      </c>
      <c r="E47" s="104" t="s">
        <v>20</v>
      </c>
      <c r="F47" s="115">
        <v>2</v>
      </c>
      <c r="G47" s="115">
        <v>1</v>
      </c>
      <c r="H47" s="105">
        <v>332.15</v>
      </c>
      <c r="I47" s="105">
        <v>144.30000000000001</v>
      </c>
      <c r="J47" s="105">
        <v>144.4</v>
      </c>
      <c r="K47" s="100">
        <f t="shared" si="5"/>
        <v>1518810.69</v>
      </c>
      <c r="L47" s="105">
        <v>0</v>
      </c>
      <c r="M47" s="105">
        <v>0</v>
      </c>
      <c r="N47" s="105">
        <v>0</v>
      </c>
      <c r="O47" s="100">
        <v>1518810.69</v>
      </c>
      <c r="P47" s="112">
        <f t="shared" si="6"/>
        <v>4572.6650308595517</v>
      </c>
      <c r="Q47" s="112">
        <v>9673</v>
      </c>
      <c r="R47" s="101" t="s">
        <v>41</v>
      </c>
      <c r="S47" s="25"/>
      <c r="T47" s="25"/>
      <c r="U47" s="25"/>
    </row>
    <row r="48" spans="1:21" s="26" customFormat="1" ht="27" customHeight="1" x14ac:dyDescent="0.25">
      <c r="A48" s="131" t="s">
        <v>1428</v>
      </c>
      <c r="B48" s="95" t="s">
        <v>1418</v>
      </c>
      <c r="C48" s="104">
        <v>1964</v>
      </c>
      <c r="D48" s="104" t="s">
        <v>21</v>
      </c>
      <c r="E48" s="104" t="s">
        <v>20</v>
      </c>
      <c r="F48" s="115">
        <v>4</v>
      </c>
      <c r="G48" s="115">
        <v>2</v>
      </c>
      <c r="H48" s="105">
        <v>1748.74</v>
      </c>
      <c r="I48" s="105">
        <v>139.1</v>
      </c>
      <c r="J48" s="105">
        <v>1231.8</v>
      </c>
      <c r="K48" s="100">
        <f>SUM(L48:O48)</f>
        <v>300000</v>
      </c>
      <c r="L48" s="105">
        <v>0</v>
      </c>
      <c r="M48" s="105">
        <v>0</v>
      </c>
      <c r="N48" s="105">
        <v>0</v>
      </c>
      <c r="O48" s="100">
        <v>300000</v>
      </c>
      <c r="P48" s="112">
        <f t="shared" ref="P48" si="7">K48/H48</f>
        <v>171.55208893260291</v>
      </c>
      <c r="Q48" s="112">
        <v>9673</v>
      </c>
      <c r="R48" s="101" t="s">
        <v>43</v>
      </c>
      <c r="S48" s="25"/>
      <c r="T48" s="25"/>
      <c r="U48" s="25"/>
    </row>
    <row r="49" spans="1:21" s="26" customFormat="1" ht="27" customHeight="1" x14ac:dyDescent="0.25">
      <c r="A49" s="131" t="s">
        <v>1429</v>
      </c>
      <c r="B49" s="95" t="s">
        <v>30</v>
      </c>
      <c r="C49" s="104">
        <v>1966</v>
      </c>
      <c r="D49" s="104" t="s">
        <v>21</v>
      </c>
      <c r="E49" s="104" t="s">
        <v>20</v>
      </c>
      <c r="F49" s="115">
        <v>2</v>
      </c>
      <c r="G49" s="115">
        <v>1</v>
      </c>
      <c r="H49" s="105">
        <v>569.47</v>
      </c>
      <c r="I49" s="105">
        <v>0</v>
      </c>
      <c r="J49" s="105">
        <v>504.56</v>
      </c>
      <c r="K49" s="100">
        <f t="shared" si="5"/>
        <v>2804800</v>
      </c>
      <c r="L49" s="105">
        <v>0</v>
      </c>
      <c r="M49" s="105">
        <v>0</v>
      </c>
      <c r="N49" s="105">
        <v>0</v>
      </c>
      <c r="O49" s="100">
        <v>2804800</v>
      </c>
      <c r="P49" s="112">
        <f t="shared" si="6"/>
        <v>4925.2814020053729</v>
      </c>
      <c r="Q49" s="112">
        <v>9673</v>
      </c>
      <c r="R49" s="101" t="s">
        <v>43</v>
      </c>
      <c r="S49" s="25"/>
      <c r="T49" s="25"/>
      <c r="U49" s="25"/>
    </row>
    <row r="50" spans="1:21" s="26" customFormat="1" ht="27" customHeight="1" x14ac:dyDescent="0.25">
      <c r="A50" s="131" t="s">
        <v>1430</v>
      </c>
      <c r="B50" s="53" t="s">
        <v>67</v>
      </c>
      <c r="C50" s="97">
        <v>1961</v>
      </c>
      <c r="D50" s="104" t="s">
        <v>21</v>
      </c>
      <c r="E50" s="104" t="s">
        <v>20</v>
      </c>
      <c r="F50" s="115">
        <v>3</v>
      </c>
      <c r="G50" s="115">
        <v>2</v>
      </c>
      <c r="H50" s="105">
        <v>1064.3900000000001</v>
      </c>
      <c r="I50" s="105">
        <v>0</v>
      </c>
      <c r="J50" s="105">
        <v>960.67</v>
      </c>
      <c r="K50" s="100">
        <f t="shared" si="5"/>
        <v>2818103.62</v>
      </c>
      <c r="L50" s="105">
        <v>0</v>
      </c>
      <c r="M50" s="105">
        <v>0</v>
      </c>
      <c r="N50" s="105">
        <v>0</v>
      </c>
      <c r="O50" s="100">
        <v>2818103.62</v>
      </c>
      <c r="P50" s="112">
        <f t="shared" si="6"/>
        <v>2647.6231644416048</v>
      </c>
      <c r="Q50" s="112">
        <v>9673</v>
      </c>
      <c r="R50" s="101" t="s">
        <v>41</v>
      </c>
      <c r="S50" s="25"/>
      <c r="T50" s="25"/>
      <c r="U50" s="25"/>
    </row>
    <row r="51" spans="1:21" ht="27" customHeight="1" x14ac:dyDescent="0.25">
      <c r="A51" s="131" t="s">
        <v>1431</v>
      </c>
      <c r="B51" s="53" t="s">
        <v>68</v>
      </c>
      <c r="C51" s="97">
        <v>1960</v>
      </c>
      <c r="D51" s="104" t="s">
        <v>21</v>
      </c>
      <c r="E51" s="104" t="s">
        <v>20</v>
      </c>
      <c r="F51" s="115">
        <v>3</v>
      </c>
      <c r="G51" s="115">
        <v>2</v>
      </c>
      <c r="H51" s="105">
        <v>1075.8399999999999</v>
      </c>
      <c r="I51" s="105">
        <v>0</v>
      </c>
      <c r="J51" s="105">
        <v>972.12</v>
      </c>
      <c r="K51" s="100">
        <f t="shared" si="5"/>
        <v>2684363.89</v>
      </c>
      <c r="L51" s="105">
        <v>0</v>
      </c>
      <c r="M51" s="105">
        <v>0</v>
      </c>
      <c r="N51" s="105">
        <v>0</v>
      </c>
      <c r="O51" s="100">
        <v>2684363.89</v>
      </c>
      <c r="P51" s="112">
        <f t="shared" si="6"/>
        <v>2495.1330030487807</v>
      </c>
      <c r="Q51" s="112">
        <v>9673</v>
      </c>
      <c r="R51" s="101" t="s">
        <v>41</v>
      </c>
    </row>
    <row r="52" spans="1:21" s="26" customFormat="1" ht="27" customHeight="1" x14ac:dyDescent="0.25">
      <c r="A52" s="131" t="s">
        <v>1432</v>
      </c>
      <c r="B52" s="53" t="s">
        <v>69</v>
      </c>
      <c r="C52" s="104">
        <v>1960</v>
      </c>
      <c r="D52" s="104" t="s">
        <v>21</v>
      </c>
      <c r="E52" s="104" t="s">
        <v>20</v>
      </c>
      <c r="F52" s="115">
        <v>3</v>
      </c>
      <c r="G52" s="115">
        <v>2</v>
      </c>
      <c r="H52" s="105">
        <v>1080.83</v>
      </c>
      <c r="I52" s="105">
        <v>0</v>
      </c>
      <c r="J52" s="105">
        <v>902.46</v>
      </c>
      <c r="K52" s="100">
        <f t="shared" si="5"/>
        <v>3051154.77</v>
      </c>
      <c r="L52" s="105">
        <v>0</v>
      </c>
      <c r="M52" s="105">
        <v>0</v>
      </c>
      <c r="N52" s="105">
        <v>0</v>
      </c>
      <c r="O52" s="100">
        <v>3051154.77</v>
      </c>
      <c r="P52" s="112">
        <f t="shared" si="6"/>
        <v>2822.9737979145657</v>
      </c>
      <c r="Q52" s="112">
        <v>9673</v>
      </c>
      <c r="R52" s="101" t="s">
        <v>42</v>
      </c>
      <c r="S52" s="25"/>
      <c r="T52" s="25"/>
      <c r="U52" s="25"/>
    </row>
    <row r="53" spans="1:21" s="26" customFormat="1" ht="27" customHeight="1" x14ac:dyDescent="0.25">
      <c r="A53" s="131" t="s">
        <v>1433</v>
      </c>
      <c r="B53" s="53" t="s">
        <v>66</v>
      </c>
      <c r="C53" s="97">
        <v>1961</v>
      </c>
      <c r="D53" s="104" t="s">
        <v>21</v>
      </c>
      <c r="E53" s="104" t="s">
        <v>20</v>
      </c>
      <c r="F53" s="115">
        <v>3</v>
      </c>
      <c r="G53" s="115">
        <v>2</v>
      </c>
      <c r="H53" s="105">
        <v>1049.79</v>
      </c>
      <c r="I53" s="105">
        <v>0</v>
      </c>
      <c r="J53" s="105">
        <v>948.37</v>
      </c>
      <c r="K53" s="100">
        <f>SUM(L53:O53)</f>
        <v>2804119.49</v>
      </c>
      <c r="L53" s="105">
        <v>0</v>
      </c>
      <c r="M53" s="105">
        <v>0</v>
      </c>
      <c r="N53" s="105">
        <v>0</v>
      </c>
      <c r="O53" s="100">
        <v>2804119.49</v>
      </c>
      <c r="P53" s="112">
        <f>K53/H53</f>
        <v>2671.1242153192547</v>
      </c>
      <c r="Q53" s="112">
        <v>9673</v>
      </c>
      <c r="R53" s="101" t="s">
        <v>41</v>
      </c>
      <c r="S53" s="25"/>
      <c r="T53" s="25"/>
      <c r="U53" s="25"/>
    </row>
    <row r="54" spans="1:21" s="26" customFormat="1" ht="27" customHeight="1" x14ac:dyDescent="0.25">
      <c r="A54" s="131" t="s">
        <v>1434</v>
      </c>
      <c r="B54" s="53" t="s">
        <v>70</v>
      </c>
      <c r="C54" s="104">
        <v>1974</v>
      </c>
      <c r="D54" s="104" t="s">
        <v>21</v>
      </c>
      <c r="E54" s="104" t="s">
        <v>20</v>
      </c>
      <c r="F54" s="115">
        <v>5</v>
      </c>
      <c r="G54" s="115">
        <v>4</v>
      </c>
      <c r="H54" s="105">
        <v>4497.7700000000004</v>
      </c>
      <c r="I54" s="105">
        <v>0</v>
      </c>
      <c r="J54" s="105">
        <v>3348.35</v>
      </c>
      <c r="K54" s="100">
        <f t="shared" si="5"/>
        <v>3795805.94</v>
      </c>
      <c r="L54" s="105">
        <v>0</v>
      </c>
      <c r="M54" s="105">
        <v>0</v>
      </c>
      <c r="N54" s="105">
        <v>0</v>
      </c>
      <c r="O54" s="100">
        <v>3795805.94</v>
      </c>
      <c r="P54" s="112">
        <f t="shared" si="6"/>
        <v>843.93064563105702</v>
      </c>
      <c r="Q54" s="112">
        <v>9673</v>
      </c>
      <c r="R54" s="101" t="s">
        <v>42</v>
      </c>
      <c r="S54" s="25"/>
      <c r="T54" s="25"/>
      <c r="U54" s="25"/>
    </row>
    <row r="55" spans="1:21" ht="27" customHeight="1" x14ac:dyDescent="0.25">
      <c r="A55" s="131" t="s">
        <v>1435</v>
      </c>
      <c r="B55" s="53" t="s">
        <v>71</v>
      </c>
      <c r="C55" s="104">
        <v>1974</v>
      </c>
      <c r="D55" s="104" t="s">
        <v>21</v>
      </c>
      <c r="E55" s="104" t="s">
        <v>23</v>
      </c>
      <c r="F55" s="115">
        <v>5</v>
      </c>
      <c r="G55" s="115">
        <v>4</v>
      </c>
      <c r="H55" s="105">
        <v>3995.08</v>
      </c>
      <c r="I55" s="105">
        <v>0</v>
      </c>
      <c r="J55" s="105">
        <v>3531.37</v>
      </c>
      <c r="K55" s="100">
        <f t="shared" si="5"/>
        <v>3984530</v>
      </c>
      <c r="L55" s="105">
        <v>0</v>
      </c>
      <c r="M55" s="105">
        <v>0</v>
      </c>
      <c r="N55" s="105">
        <v>0</v>
      </c>
      <c r="O55" s="100">
        <v>3984530</v>
      </c>
      <c r="P55" s="112">
        <f t="shared" si="6"/>
        <v>997.35925187981218</v>
      </c>
      <c r="Q55" s="112">
        <v>9673</v>
      </c>
      <c r="R55" s="101" t="s">
        <v>43</v>
      </c>
    </row>
    <row r="56" spans="1:21" ht="27" customHeight="1" x14ac:dyDescent="0.25">
      <c r="A56" s="131" t="s">
        <v>1436</v>
      </c>
      <c r="B56" s="53" t="s">
        <v>1031</v>
      </c>
      <c r="C56" s="104">
        <v>1987</v>
      </c>
      <c r="D56" s="104" t="s">
        <v>21</v>
      </c>
      <c r="E56" s="104" t="s">
        <v>23</v>
      </c>
      <c r="F56" s="115">
        <v>12</v>
      </c>
      <c r="G56" s="115">
        <v>3</v>
      </c>
      <c r="H56" s="105">
        <v>10642.6</v>
      </c>
      <c r="I56" s="105">
        <v>194.7</v>
      </c>
      <c r="J56" s="105">
        <v>8238.7000000000007</v>
      </c>
      <c r="K56" s="100">
        <f>SUM(L56:O56)</f>
        <v>14297584.58</v>
      </c>
      <c r="L56" s="105">
        <v>0</v>
      </c>
      <c r="M56" s="105">
        <v>0</v>
      </c>
      <c r="N56" s="105">
        <v>0</v>
      </c>
      <c r="O56" s="100">
        <v>14297584.58</v>
      </c>
      <c r="P56" s="112">
        <f t="shared" si="6"/>
        <v>1343.4296675624378</v>
      </c>
      <c r="Q56" s="112">
        <v>9673</v>
      </c>
      <c r="R56" s="101" t="s">
        <v>42</v>
      </c>
    </row>
    <row r="57" spans="1:21" ht="27" customHeight="1" x14ac:dyDescent="0.25">
      <c r="A57" s="131" t="s">
        <v>1437</v>
      </c>
      <c r="B57" s="53" t="s">
        <v>72</v>
      </c>
      <c r="C57" s="104">
        <v>1974</v>
      </c>
      <c r="D57" s="104" t="s">
        <v>21</v>
      </c>
      <c r="E57" s="104" t="s">
        <v>20</v>
      </c>
      <c r="F57" s="115">
        <v>2</v>
      </c>
      <c r="G57" s="115">
        <v>1</v>
      </c>
      <c r="H57" s="105">
        <v>451.08</v>
      </c>
      <c r="I57" s="105">
        <v>0</v>
      </c>
      <c r="J57" s="105">
        <v>384.48</v>
      </c>
      <c r="K57" s="100">
        <f t="shared" si="5"/>
        <v>957241.2</v>
      </c>
      <c r="L57" s="105">
        <v>0</v>
      </c>
      <c r="M57" s="105">
        <v>0</v>
      </c>
      <c r="N57" s="105">
        <v>0</v>
      </c>
      <c r="O57" s="100">
        <v>957241.2</v>
      </c>
      <c r="P57" s="112">
        <f t="shared" si="6"/>
        <v>2122.1096036179833</v>
      </c>
      <c r="Q57" s="112">
        <v>9673</v>
      </c>
      <c r="R57" s="101" t="s">
        <v>42</v>
      </c>
    </row>
    <row r="58" spans="1:21" ht="27" customHeight="1" x14ac:dyDescent="0.25">
      <c r="A58" s="131" t="s">
        <v>1438</v>
      </c>
      <c r="B58" s="95" t="s">
        <v>74</v>
      </c>
      <c r="C58" s="104">
        <v>1960</v>
      </c>
      <c r="D58" s="104" t="s">
        <v>21</v>
      </c>
      <c r="E58" s="104" t="s">
        <v>20</v>
      </c>
      <c r="F58" s="115">
        <v>3</v>
      </c>
      <c r="G58" s="115">
        <v>3</v>
      </c>
      <c r="H58" s="105">
        <v>2139.58</v>
      </c>
      <c r="I58" s="105">
        <v>0</v>
      </c>
      <c r="J58" s="105">
        <v>1516.6</v>
      </c>
      <c r="K58" s="100">
        <f t="shared" ref="K58:K80" si="8">SUM(L58:O58)</f>
        <v>4819705</v>
      </c>
      <c r="L58" s="105">
        <v>0</v>
      </c>
      <c r="M58" s="105">
        <v>0</v>
      </c>
      <c r="N58" s="105">
        <v>0</v>
      </c>
      <c r="O58" s="100">
        <v>4819705</v>
      </c>
      <c r="P58" s="112">
        <f t="shared" si="6"/>
        <v>2252.6407051851297</v>
      </c>
      <c r="Q58" s="112">
        <v>9673</v>
      </c>
      <c r="R58" s="101" t="s">
        <v>42</v>
      </c>
    </row>
    <row r="59" spans="1:21" ht="27" customHeight="1" x14ac:dyDescent="0.25">
      <c r="A59" s="131" t="s">
        <v>1439</v>
      </c>
      <c r="B59" s="95" t="s">
        <v>75</v>
      </c>
      <c r="C59" s="97">
        <v>1960</v>
      </c>
      <c r="D59" s="104" t="s">
        <v>21</v>
      </c>
      <c r="E59" s="104" t="s">
        <v>20</v>
      </c>
      <c r="F59" s="115">
        <v>3</v>
      </c>
      <c r="G59" s="115">
        <v>3</v>
      </c>
      <c r="H59" s="105">
        <v>2260</v>
      </c>
      <c r="I59" s="105">
        <v>0</v>
      </c>
      <c r="J59" s="105">
        <v>1542.5</v>
      </c>
      <c r="K59" s="100">
        <f t="shared" si="8"/>
        <v>6337980</v>
      </c>
      <c r="L59" s="105">
        <v>0</v>
      </c>
      <c r="M59" s="105">
        <v>0</v>
      </c>
      <c r="N59" s="105">
        <v>0</v>
      </c>
      <c r="O59" s="100">
        <v>6337980</v>
      </c>
      <c r="P59" s="112">
        <f t="shared" si="6"/>
        <v>2804.4159292035397</v>
      </c>
      <c r="Q59" s="112">
        <v>9673</v>
      </c>
      <c r="R59" s="101" t="s">
        <v>43</v>
      </c>
    </row>
    <row r="60" spans="1:21" ht="27" customHeight="1" x14ac:dyDescent="0.25">
      <c r="A60" s="131" t="s">
        <v>1440</v>
      </c>
      <c r="B60" s="95" t="s">
        <v>76</v>
      </c>
      <c r="C60" s="104">
        <v>1966</v>
      </c>
      <c r="D60" s="104" t="s">
        <v>21</v>
      </c>
      <c r="E60" s="104" t="s">
        <v>20</v>
      </c>
      <c r="F60" s="115">
        <v>5</v>
      </c>
      <c r="G60" s="115">
        <v>3</v>
      </c>
      <c r="H60" s="105">
        <v>2604.62</v>
      </c>
      <c r="I60" s="105">
        <v>538.21</v>
      </c>
      <c r="J60" s="105">
        <v>2558.54</v>
      </c>
      <c r="K60" s="100">
        <f t="shared" si="8"/>
        <v>6738600</v>
      </c>
      <c r="L60" s="105">
        <v>0</v>
      </c>
      <c r="M60" s="105">
        <v>0</v>
      </c>
      <c r="N60" s="105">
        <v>0</v>
      </c>
      <c r="O60" s="100">
        <v>6738600</v>
      </c>
      <c r="P60" s="112">
        <f t="shared" si="6"/>
        <v>2587.172025093872</v>
      </c>
      <c r="Q60" s="112">
        <v>9673</v>
      </c>
      <c r="R60" s="101" t="s">
        <v>43</v>
      </c>
    </row>
    <row r="61" spans="1:21" ht="27" customHeight="1" x14ac:dyDescent="0.25">
      <c r="A61" s="131" t="s">
        <v>1441</v>
      </c>
      <c r="B61" s="95" t="s">
        <v>1040</v>
      </c>
      <c r="C61" s="104">
        <v>1959</v>
      </c>
      <c r="D61" s="104" t="s">
        <v>21</v>
      </c>
      <c r="E61" s="104" t="s">
        <v>20</v>
      </c>
      <c r="F61" s="115">
        <v>2</v>
      </c>
      <c r="G61" s="115">
        <v>1</v>
      </c>
      <c r="H61" s="55">
        <v>329.86</v>
      </c>
      <c r="I61" s="55">
        <v>99.66</v>
      </c>
      <c r="J61" s="55">
        <v>206.2</v>
      </c>
      <c r="K61" s="100">
        <f t="shared" si="8"/>
        <v>1287000</v>
      </c>
      <c r="L61" s="55">
        <v>0</v>
      </c>
      <c r="M61" s="55">
        <v>0</v>
      </c>
      <c r="N61" s="55">
        <v>0</v>
      </c>
      <c r="O61" s="100">
        <v>1287000</v>
      </c>
      <c r="P61" s="112">
        <f t="shared" si="6"/>
        <v>3901.6552476808342</v>
      </c>
      <c r="Q61" s="112">
        <v>9673</v>
      </c>
      <c r="R61" s="101" t="s">
        <v>43</v>
      </c>
    </row>
    <row r="62" spans="1:21" ht="27" customHeight="1" x14ac:dyDescent="0.25">
      <c r="A62" s="153" t="s">
        <v>1442</v>
      </c>
      <c r="B62" s="167" t="s">
        <v>73</v>
      </c>
      <c r="C62" s="147">
        <v>1957</v>
      </c>
      <c r="D62" s="147" t="s">
        <v>21</v>
      </c>
      <c r="E62" s="147" t="s">
        <v>20</v>
      </c>
      <c r="F62" s="151">
        <v>2</v>
      </c>
      <c r="G62" s="151">
        <v>1</v>
      </c>
      <c r="H62" s="206">
        <v>339.97</v>
      </c>
      <c r="I62" s="206">
        <v>0</v>
      </c>
      <c r="J62" s="206">
        <v>310.13</v>
      </c>
      <c r="K62" s="100">
        <f>SUM(L62:O62)</f>
        <v>103983.92</v>
      </c>
      <c r="L62" s="105">
        <v>0</v>
      </c>
      <c r="M62" s="105">
        <v>0</v>
      </c>
      <c r="N62" s="105">
        <v>0</v>
      </c>
      <c r="O62" s="100">
        <v>103983.92</v>
      </c>
      <c r="P62" s="112">
        <f t="shared" si="6"/>
        <v>305.86204665117509</v>
      </c>
      <c r="Q62" s="112">
        <v>9673</v>
      </c>
      <c r="R62" s="101" t="s">
        <v>42</v>
      </c>
    </row>
    <row r="63" spans="1:21" ht="27" customHeight="1" x14ac:dyDescent="0.25">
      <c r="A63" s="154"/>
      <c r="B63" s="168"/>
      <c r="C63" s="148"/>
      <c r="D63" s="148"/>
      <c r="E63" s="148"/>
      <c r="F63" s="152"/>
      <c r="G63" s="152"/>
      <c r="H63" s="207"/>
      <c r="I63" s="207"/>
      <c r="J63" s="207"/>
      <c r="K63" s="100">
        <f>SUM(L63:O63)</f>
        <v>2046660</v>
      </c>
      <c r="L63" s="105">
        <v>0</v>
      </c>
      <c r="M63" s="105">
        <v>0</v>
      </c>
      <c r="N63" s="105">
        <v>0</v>
      </c>
      <c r="O63" s="100">
        <v>2046660</v>
      </c>
      <c r="P63" s="112">
        <f>K63/H62</f>
        <v>6020.1194223019675</v>
      </c>
      <c r="Q63" s="112">
        <v>9673</v>
      </c>
      <c r="R63" s="101" t="s">
        <v>43</v>
      </c>
    </row>
    <row r="64" spans="1:21" ht="27" customHeight="1" x14ac:dyDescent="0.25">
      <c r="A64" s="101" t="s">
        <v>1443</v>
      </c>
      <c r="B64" s="95" t="s">
        <v>77</v>
      </c>
      <c r="C64" s="104">
        <v>1960</v>
      </c>
      <c r="D64" s="104" t="s">
        <v>21</v>
      </c>
      <c r="E64" s="104" t="s">
        <v>20</v>
      </c>
      <c r="F64" s="115">
        <v>4</v>
      </c>
      <c r="G64" s="115">
        <v>7</v>
      </c>
      <c r="H64" s="105">
        <v>4606.18</v>
      </c>
      <c r="I64" s="105">
        <v>327.18</v>
      </c>
      <c r="J64" s="105">
        <v>3190.75</v>
      </c>
      <c r="K64" s="100">
        <f t="shared" si="8"/>
        <v>37030228</v>
      </c>
      <c r="L64" s="105">
        <v>0</v>
      </c>
      <c r="M64" s="105">
        <v>0</v>
      </c>
      <c r="N64" s="105">
        <v>0</v>
      </c>
      <c r="O64" s="100">
        <v>37030228</v>
      </c>
      <c r="P64" s="112">
        <f t="shared" si="6"/>
        <v>8039.2490089401626</v>
      </c>
      <c r="Q64" s="112">
        <v>9673</v>
      </c>
      <c r="R64" s="101" t="s">
        <v>43</v>
      </c>
    </row>
    <row r="65" spans="1:18" ht="27" customHeight="1" x14ac:dyDescent="0.25">
      <c r="A65" s="153" t="s">
        <v>1444</v>
      </c>
      <c r="B65" s="167" t="s">
        <v>78</v>
      </c>
      <c r="C65" s="147">
        <v>1976</v>
      </c>
      <c r="D65" s="147">
        <v>2010</v>
      </c>
      <c r="E65" s="147" t="s">
        <v>20</v>
      </c>
      <c r="F65" s="151">
        <v>5</v>
      </c>
      <c r="G65" s="151">
        <v>1</v>
      </c>
      <c r="H65" s="206">
        <v>4206.59</v>
      </c>
      <c r="I65" s="206">
        <v>122.3</v>
      </c>
      <c r="J65" s="206">
        <v>2276</v>
      </c>
      <c r="K65" s="100">
        <f>SUM(L65:O65)</f>
        <v>349158.1</v>
      </c>
      <c r="L65" s="105">
        <v>0</v>
      </c>
      <c r="M65" s="105">
        <v>0</v>
      </c>
      <c r="N65" s="105">
        <v>0</v>
      </c>
      <c r="O65" s="100">
        <v>349158.1</v>
      </c>
      <c r="P65" s="112">
        <f>K65/H65</f>
        <v>83.002645848537639</v>
      </c>
      <c r="Q65" s="112">
        <v>9673</v>
      </c>
      <c r="R65" s="101" t="s">
        <v>42</v>
      </c>
    </row>
    <row r="66" spans="1:18" ht="27" customHeight="1" x14ac:dyDescent="0.25">
      <c r="A66" s="154"/>
      <c r="B66" s="168"/>
      <c r="C66" s="148"/>
      <c r="D66" s="148"/>
      <c r="E66" s="148"/>
      <c r="F66" s="152"/>
      <c r="G66" s="152"/>
      <c r="H66" s="207"/>
      <c r="I66" s="207"/>
      <c r="J66" s="207"/>
      <c r="K66" s="100">
        <f t="shared" si="8"/>
        <v>14595500</v>
      </c>
      <c r="L66" s="105">
        <v>0</v>
      </c>
      <c r="M66" s="105">
        <v>0</v>
      </c>
      <c r="N66" s="105">
        <v>0</v>
      </c>
      <c r="O66" s="100">
        <v>14595500</v>
      </c>
      <c r="P66" s="112">
        <f>K66/H65</f>
        <v>3469.6749623804553</v>
      </c>
      <c r="Q66" s="112">
        <v>9673</v>
      </c>
      <c r="R66" s="101" t="s">
        <v>43</v>
      </c>
    </row>
    <row r="67" spans="1:18" ht="27" customHeight="1" x14ac:dyDescent="0.25">
      <c r="A67" s="131" t="s">
        <v>1445</v>
      </c>
      <c r="B67" s="95" t="s">
        <v>882</v>
      </c>
      <c r="C67" s="104">
        <v>1992</v>
      </c>
      <c r="D67" s="104" t="s">
        <v>21</v>
      </c>
      <c r="E67" s="104" t="s">
        <v>23</v>
      </c>
      <c r="F67" s="115">
        <v>5</v>
      </c>
      <c r="G67" s="115">
        <v>3</v>
      </c>
      <c r="H67" s="105">
        <v>4047.65</v>
      </c>
      <c r="I67" s="105">
        <v>644.98</v>
      </c>
      <c r="J67" s="105">
        <v>3402.67</v>
      </c>
      <c r="K67" s="100">
        <f t="shared" si="8"/>
        <v>11139009.6</v>
      </c>
      <c r="L67" s="105">
        <v>0</v>
      </c>
      <c r="M67" s="105">
        <v>0</v>
      </c>
      <c r="N67" s="105">
        <v>0</v>
      </c>
      <c r="O67" s="100">
        <v>11139009.6</v>
      </c>
      <c r="P67" s="112">
        <f>K67/H67</f>
        <v>2751.9695625856975</v>
      </c>
      <c r="Q67" s="112">
        <v>9673</v>
      </c>
      <c r="R67" s="101" t="s">
        <v>42</v>
      </c>
    </row>
    <row r="68" spans="1:18" ht="27" customHeight="1" x14ac:dyDescent="0.25">
      <c r="A68" s="131" t="s">
        <v>1446</v>
      </c>
      <c r="B68" s="95" t="s">
        <v>79</v>
      </c>
      <c r="C68" s="104">
        <v>1959</v>
      </c>
      <c r="D68" s="104" t="s">
        <v>21</v>
      </c>
      <c r="E68" s="104" t="s">
        <v>20</v>
      </c>
      <c r="F68" s="115">
        <v>3</v>
      </c>
      <c r="G68" s="115">
        <v>2</v>
      </c>
      <c r="H68" s="105">
        <v>1138.5</v>
      </c>
      <c r="I68" s="105">
        <v>0</v>
      </c>
      <c r="J68" s="105">
        <v>997.47</v>
      </c>
      <c r="K68" s="100">
        <f t="shared" si="8"/>
        <v>4074840</v>
      </c>
      <c r="L68" s="105">
        <v>0</v>
      </c>
      <c r="M68" s="105">
        <v>0</v>
      </c>
      <c r="N68" s="105">
        <v>0</v>
      </c>
      <c r="O68" s="100">
        <v>4074840</v>
      </c>
      <c r="P68" s="112">
        <f t="shared" si="6"/>
        <v>3579.1304347826085</v>
      </c>
      <c r="Q68" s="112">
        <v>9673</v>
      </c>
      <c r="R68" s="101" t="s">
        <v>43</v>
      </c>
    </row>
    <row r="69" spans="1:18" ht="27" customHeight="1" x14ac:dyDescent="0.25">
      <c r="A69" s="131" t="s">
        <v>1447</v>
      </c>
      <c r="B69" s="95" t="s">
        <v>80</v>
      </c>
      <c r="C69" s="104">
        <v>1991</v>
      </c>
      <c r="D69" s="104" t="s">
        <v>21</v>
      </c>
      <c r="E69" s="104" t="s">
        <v>20</v>
      </c>
      <c r="F69" s="115">
        <v>5</v>
      </c>
      <c r="G69" s="115">
        <v>3</v>
      </c>
      <c r="H69" s="105">
        <v>5088.2</v>
      </c>
      <c r="I69" s="105">
        <v>0</v>
      </c>
      <c r="J69" s="105">
        <v>4354.3500000000004</v>
      </c>
      <c r="K69" s="100">
        <f t="shared" si="8"/>
        <v>4118881.2</v>
      </c>
      <c r="L69" s="105">
        <v>0</v>
      </c>
      <c r="M69" s="105">
        <v>0</v>
      </c>
      <c r="N69" s="105">
        <v>0</v>
      </c>
      <c r="O69" s="100">
        <v>4118881.2</v>
      </c>
      <c r="P69" s="112">
        <f t="shared" si="6"/>
        <v>809.49671789630918</v>
      </c>
      <c r="Q69" s="112">
        <v>9673</v>
      </c>
      <c r="R69" s="101" t="s">
        <v>42</v>
      </c>
    </row>
    <row r="70" spans="1:18" ht="27" customHeight="1" x14ac:dyDescent="0.25">
      <c r="A70" s="131" t="s">
        <v>1448</v>
      </c>
      <c r="B70" s="95" t="s">
        <v>901</v>
      </c>
      <c r="C70" s="104">
        <v>2002</v>
      </c>
      <c r="D70" s="104" t="s">
        <v>21</v>
      </c>
      <c r="E70" s="104" t="s">
        <v>23</v>
      </c>
      <c r="F70" s="115">
        <v>5</v>
      </c>
      <c r="G70" s="115">
        <v>2</v>
      </c>
      <c r="H70" s="105">
        <v>2483</v>
      </c>
      <c r="I70" s="105">
        <v>0</v>
      </c>
      <c r="J70" s="105">
        <v>1776.61</v>
      </c>
      <c r="K70" s="100">
        <f>SUM(L70:O70)</f>
        <v>5068800</v>
      </c>
      <c r="L70" s="105">
        <v>0</v>
      </c>
      <c r="M70" s="105">
        <v>0</v>
      </c>
      <c r="N70" s="105">
        <v>0</v>
      </c>
      <c r="O70" s="100">
        <v>5068800</v>
      </c>
      <c r="P70" s="112">
        <f t="shared" si="6"/>
        <v>2041.4015304067659</v>
      </c>
      <c r="Q70" s="112">
        <v>9673</v>
      </c>
      <c r="R70" s="101" t="s">
        <v>43</v>
      </c>
    </row>
    <row r="71" spans="1:18" ht="27" customHeight="1" x14ac:dyDescent="0.25">
      <c r="A71" s="131" t="s">
        <v>1449</v>
      </c>
      <c r="B71" s="95" t="s">
        <v>81</v>
      </c>
      <c r="C71" s="104">
        <v>1990</v>
      </c>
      <c r="D71" s="104" t="s">
        <v>21</v>
      </c>
      <c r="E71" s="104" t="s">
        <v>20</v>
      </c>
      <c r="F71" s="115">
        <v>3</v>
      </c>
      <c r="G71" s="115">
        <v>2</v>
      </c>
      <c r="H71" s="105">
        <v>1371.1</v>
      </c>
      <c r="I71" s="105">
        <v>0</v>
      </c>
      <c r="J71" s="105">
        <v>1278.7</v>
      </c>
      <c r="K71" s="100">
        <f t="shared" si="8"/>
        <v>3591150</v>
      </c>
      <c r="L71" s="105">
        <v>0</v>
      </c>
      <c r="M71" s="105">
        <v>0</v>
      </c>
      <c r="N71" s="105">
        <v>0</v>
      </c>
      <c r="O71" s="100">
        <v>3591150</v>
      </c>
      <c r="P71" s="112">
        <f t="shared" si="6"/>
        <v>2619.1743855298669</v>
      </c>
      <c r="Q71" s="112">
        <v>9673</v>
      </c>
      <c r="R71" s="101" t="s">
        <v>43</v>
      </c>
    </row>
    <row r="72" spans="1:18" ht="27" customHeight="1" x14ac:dyDescent="0.25">
      <c r="A72" s="131" t="s">
        <v>1450</v>
      </c>
      <c r="B72" s="95" t="s">
        <v>84</v>
      </c>
      <c r="C72" s="104">
        <v>1961</v>
      </c>
      <c r="D72" s="104" t="s">
        <v>21</v>
      </c>
      <c r="E72" s="104" t="s">
        <v>20</v>
      </c>
      <c r="F72" s="115">
        <v>2</v>
      </c>
      <c r="G72" s="115">
        <v>1</v>
      </c>
      <c r="H72" s="105">
        <v>282.88</v>
      </c>
      <c r="I72" s="105">
        <v>0</v>
      </c>
      <c r="J72" s="105">
        <v>260.70999999999998</v>
      </c>
      <c r="K72" s="100">
        <f>SUM(L72:O72)</f>
        <v>1744380</v>
      </c>
      <c r="L72" s="105">
        <v>0</v>
      </c>
      <c r="M72" s="105">
        <v>0</v>
      </c>
      <c r="N72" s="105">
        <v>0</v>
      </c>
      <c r="O72" s="100">
        <v>1744380</v>
      </c>
      <c r="P72" s="112">
        <f>K72/H72</f>
        <v>6166.501696832579</v>
      </c>
      <c r="Q72" s="112">
        <v>9673</v>
      </c>
      <c r="R72" s="101" t="s">
        <v>43</v>
      </c>
    </row>
    <row r="73" spans="1:18" ht="27" customHeight="1" x14ac:dyDescent="0.25">
      <c r="A73" s="131" t="s">
        <v>1451</v>
      </c>
      <c r="B73" s="95" t="s">
        <v>82</v>
      </c>
      <c r="C73" s="104">
        <v>1958</v>
      </c>
      <c r="D73" s="104" t="s">
        <v>21</v>
      </c>
      <c r="E73" s="104" t="s">
        <v>20</v>
      </c>
      <c r="F73" s="115">
        <v>2</v>
      </c>
      <c r="G73" s="115">
        <v>3</v>
      </c>
      <c r="H73" s="105">
        <v>1091.97</v>
      </c>
      <c r="I73" s="105">
        <v>50.95</v>
      </c>
      <c r="J73" s="105">
        <v>893.12</v>
      </c>
      <c r="K73" s="100">
        <f t="shared" si="8"/>
        <v>2939122</v>
      </c>
      <c r="L73" s="105">
        <v>0</v>
      </c>
      <c r="M73" s="105">
        <v>0</v>
      </c>
      <c r="N73" s="105">
        <v>0</v>
      </c>
      <c r="O73" s="100">
        <v>2939122</v>
      </c>
      <c r="P73" s="112">
        <f t="shared" si="6"/>
        <v>2691.577607443428</v>
      </c>
      <c r="Q73" s="112">
        <v>9673</v>
      </c>
      <c r="R73" s="101" t="s">
        <v>43</v>
      </c>
    </row>
    <row r="74" spans="1:18" ht="27" customHeight="1" x14ac:dyDescent="0.25">
      <c r="A74" s="131" t="s">
        <v>1452</v>
      </c>
      <c r="B74" s="95" t="s">
        <v>83</v>
      </c>
      <c r="C74" s="104">
        <v>1955</v>
      </c>
      <c r="D74" s="104" t="s">
        <v>21</v>
      </c>
      <c r="E74" s="104" t="s">
        <v>20</v>
      </c>
      <c r="F74" s="115">
        <v>2</v>
      </c>
      <c r="G74" s="115">
        <v>1</v>
      </c>
      <c r="H74" s="105">
        <v>667</v>
      </c>
      <c r="I74" s="105">
        <v>0</v>
      </c>
      <c r="J74" s="105">
        <v>432.33</v>
      </c>
      <c r="K74" s="100">
        <f t="shared" si="8"/>
        <v>4228820</v>
      </c>
      <c r="L74" s="105">
        <v>0</v>
      </c>
      <c r="M74" s="105">
        <v>0</v>
      </c>
      <c r="N74" s="105">
        <v>0</v>
      </c>
      <c r="O74" s="100">
        <v>4228820</v>
      </c>
      <c r="P74" s="112">
        <f t="shared" si="6"/>
        <v>6340.0599700149924</v>
      </c>
      <c r="Q74" s="112">
        <v>9673</v>
      </c>
      <c r="R74" s="101" t="s">
        <v>43</v>
      </c>
    </row>
    <row r="75" spans="1:18" ht="27" customHeight="1" x14ac:dyDescent="0.25">
      <c r="A75" s="131" t="s">
        <v>1453</v>
      </c>
      <c r="B75" s="95" t="s">
        <v>85</v>
      </c>
      <c r="C75" s="104">
        <v>1960</v>
      </c>
      <c r="D75" s="104" t="s">
        <v>21</v>
      </c>
      <c r="E75" s="104" t="s">
        <v>20</v>
      </c>
      <c r="F75" s="115">
        <v>2</v>
      </c>
      <c r="G75" s="115">
        <v>1</v>
      </c>
      <c r="H75" s="105">
        <v>301</v>
      </c>
      <c r="I75" s="105">
        <v>45</v>
      </c>
      <c r="J75" s="105">
        <v>234.8</v>
      </c>
      <c r="K75" s="100">
        <f t="shared" si="8"/>
        <v>1980000</v>
      </c>
      <c r="L75" s="105">
        <v>0</v>
      </c>
      <c r="M75" s="105">
        <v>0</v>
      </c>
      <c r="N75" s="105">
        <v>0</v>
      </c>
      <c r="O75" s="100">
        <v>1980000</v>
      </c>
      <c r="P75" s="112">
        <f t="shared" si="6"/>
        <v>6578.0730897009971</v>
      </c>
      <c r="Q75" s="112">
        <v>9673</v>
      </c>
      <c r="R75" s="101" t="s">
        <v>43</v>
      </c>
    </row>
    <row r="76" spans="1:18" ht="27" customHeight="1" x14ac:dyDescent="0.25">
      <c r="A76" s="131" t="s">
        <v>1454</v>
      </c>
      <c r="B76" s="95" t="s">
        <v>902</v>
      </c>
      <c r="C76" s="104">
        <v>1983</v>
      </c>
      <c r="D76" s="104">
        <v>2015</v>
      </c>
      <c r="E76" s="104" t="s">
        <v>23</v>
      </c>
      <c r="F76" s="115">
        <v>9</v>
      </c>
      <c r="G76" s="115">
        <v>4</v>
      </c>
      <c r="H76" s="105">
        <v>10604.5</v>
      </c>
      <c r="I76" s="105">
        <v>633.79999999999995</v>
      </c>
      <c r="J76" s="105">
        <v>7581.8</v>
      </c>
      <c r="K76" s="100">
        <f>SUM(L76:O76)</f>
        <v>8750299.8599999994</v>
      </c>
      <c r="L76" s="105">
        <v>0</v>
      </c>
      <c r="M76" s="105">
        <v>0</v>
      </c>
      <c r="N76" s="105">
        <v>0</v>
      </c>
      <c r="O76" s="100">
        <v>8750299.8599999994</v>
      </c>
      <c r="P76" s="112">
        <f t="shared" si="6"/>
        <v>825.1496873968598</v>
      </c>
      <c r="Q76" s="112">
        <v>9673</v>
      </c>
      <c r="R76" s="101" t="s">
        <v>42</v>
      </c>
    </row>
    <row r="77" spans="1:18" ht="27" customHeight="1" x14ac:dyDescent="0.25">
      <c r="A77" s="131" t="s">
        <v>1455</v>
      </c>
      <c r="B77" s="95" t="s">
        <v>86</v>
      </c>
      <c r="C77" s="104">
        <v>1957</v>
      </c>
      <c r="D77" s="104" t="s">
        <v>21</v>
      </c>
      <c r="E77" s="104" t="s">
        <v>20</v>
      </c>
      <c r="F77" s="115">
        <v>2</v>
      </c>
      <c r="G77" s="115">
        <v>1</v>
      </c>
      <c r="H77" s="105">
        <v>424.84</v>
      </c>
      <c r="I77" s="105">
        <v>0</v>
      </c>
      <c r="J77" s="105">
        <v>385</v>
      </c>
      <c r="K77" s="100">
        <f t="shared" si="8"/>
        <v>1757118</v>
      </c>
      <c r="L77" s="105">
        <v>0</v>
      </c>
      <c r="M77" s="105">
        <v>0</v>
      </c>
      <c r="N77" s="105">
        <v>0</v>
      </c>
      <c r="O77" s="100">
        <v>1757118</v>
      </c>
      <c r="P77" s="112">
        <f t="shared" si="6"/>
        <v>4135.952358534978</v>
      </c>
      <c r="Q77" s="112">
        <v>9673</v>
      </c>
      <c r="R77" s="101" t="s">
        <v>43</v>
      </c>
    </row>
    <row r="78" spans="1:18" ht="27" customHeight="1" x14ac:dyDescent="0.25">
      <c r="A78" s="131" t="s">
        <v>1456</v>
      </c>
      <c r="B78" s="95" t="s">
        <v>881</v>
      </c>
      <c r="C78" s="104">
        <v>1974</v>
      </c>
      <c r="D78" s="104" t="s">
        <v>21</v>
      </c>
      <c r="E78" s="104" t="s">
        <v>20</v>
      </c>
      <c r="F78" s="115">
        <v>5</v>
      </c>
      <c r="G78" s="115">
        <v>6</v>
      </c>
      <c r="H78" s="105">
        <v>6002.06</v>
      </c>
      <c r="I78" s="105">
        <v>0</v>
      </c>
      <c r="J78" s="105">
        <v>4465.4399999999996</v>
      </c>
      <c r="K78" s="100">
        <f t="shared" si="8"/>
        <v>7999992</v>
      </c>
      <c r="L78" s="105">
        <v>0</v>
      </c>
      <c r="M78" s="105">
        <v>0</v>
      </c>
      <c r="N78" s="105">
        <v>0</v>
      </c>
      <c r="O78" s="100">
        <v>7999992</v>
      </c>
      <c r="P78" s="112">
        <f>K78/H78</f>
        <v>1332.8743797962697</v>
      </c>
      <c r="Q78" s="112">
        <v>9673</v>
      </c>
      <c r="R78" s="101" t="s">
        <v>43</v>
      </c>
    </row>
    <row r="79" spans="1:18" ht="27" customHeight="1" x14ac:dyDescent="0.25">
      <c r="A79" s="131" t="s">
        <v>1457</v>
      </c>
      <c r="B79" s="95" t="s">
        <v>87</v>
      </c>
      <c r="C79" s="104">
        <v>1978</v>
      </c>
      <c r="D79" s="104" t="s">
        <v>21</v>
      </c>
      <c r="E79" s="104" t="s">
        <v>23</v>
      </c>
      <c r="F79" s="115">
        <v>9</v>
      </c>
      <c r="G79" s="115">
        <v>4</v>
      </c>
      <c r="H79" s="105">
        <v>9000.6</v>
      </c>
      <c r="I79" s="105">
        <v>46.44</v>
      </c>
      <c r="J79" s="105">
        <v>7023.68</v>
      </c>
      <c r="K79" s="100">
        <f t="shared" si="8"/>
        <v>15692997.6</v>
      </c>
      <c r="L79" s="105">
        <v>0</v>
      </c>
      <c r="M79" s="105">
        <v>0</v>
      </c>
      <c r="N79" s="105">
        <v>0</v>
      </c>
      <c r="O79" s="100">
        <v>15692997.6</v>
      </c>
      <c r="P79" s="112">
        <f t="shared" si="6"/>
        <v>1743.5501633224451</v>
      </c>
      <c r="Q79" s="112">
        <v>9673</v>
      </c>
      <c r="R79" s="101" t="s">
        <v>42</v>
      </c>
    </row>
    <row r="80" spans="1:18" ht="27" customHeight="1" x14ac:dyDescent="0.25">
      <c r="A80" s="131" t="s">
        <v>1458</v>
      </c>
      <c r="B80" s="95" t="s">
        <v>88</v>
      </c>
      <c r="C80" s="104">
        <v>1987</v>
      </c>
      <c r="D80" s="104" t="s">
        <v>21</v>
      </c>
      <c r="E80" s="104" t="s">
        <v>20</v>
      </c>
      <c r="F80" s="115">
        <v>5</v>
      </c>
      <c r="G80" s="115">
        <v>6</v>
      </c>
      <c r="H80" s="105">
        <v>5758.2</v>
      </c>
      <c r="I80" s="105">
        <v>0</v>
      </c>
      <c r="J80" s="105">
        <v>4016.4</v>
      </c>
      <c r="K80" s="100">
        <f t="shared" si="8"/>
        <v>16911298.449999999</v>
      </c>
      <c r="L80" s="105">
        <v>0</v>
      </c>
      <c r="M80" s="105">
        <v>0</v>
      </c>
      <c r="N80" s="105">
        <v>0</v>
      </c>
      <c r="O80" s="100">
        <v>16911298.449999999</v>
      </c>
      <c r="P80" s="112">
        <f t="shared" si="6"/>
        <v>2936.9070977041438</v>
      </c>
      <c r="Q80" s="112">
        <v>9673</v>
      </c>
      <c r="R80" s="101" t="s">
        <v>42</v>
      </c>
    </row>
    <row r="81" spans="1:19" ht="42" customHeight="1" x14ac:dyDescent="0.25">
      <c r="A81" s="193" t="s">
        <v>966</v>
      </c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</row>
    <row r="82" spans="1:19" ht="42" customHeight="1" x14ac:dyDescent="0.25">
      <c r="A82" s="172" t="s">
        <v>865</v>
      </c>
      <c r="B82" s="172"/>
      <c r="C82" s="102" t="s">
        <v>22</v>
      </c>
      <c r="D82" s="102" t="s">
        <v>22</v>
      </c>
      <c r="E82" s="102" t="s">
        <v>22</v>
      </c>
      <c r="F82" s="134" t="s">
        <v>22</v>
      </c>
      <c r="G82" s="134" t="s">
        <v>22</v>
      </c>
      <c r="H82" s="135">
        <f t="shared" ref="H82:N82" si="9">SUM(H83)</f>
        <v>641.9</v>
      </c>
      <c r="I82" s="135">
        <f t="shared" si="9"/>
        <v>0</v>
      </c>
      <c r="J82" s="135">
        <f t="shared" si="9"/>
        <v>605.20000000000005</v>
      </c>
      <c r="K82" s="135">
        <f t="shared" si="9"/>
        <v>2310609.41</v>
      </c>
      <c r="L82" s="135">
        <f t="shared" si="9"/>
        <v>0</v>
      </c>
      <c r="M82" s="135">
        <f t="shared" si="9"/>
        <v>0</v>
      </c>
      <c r="N82" s="135">
        <f t="shared" si="9"/>
        <v>0</v>
      </c>
      <c r="O82" s="135">
        <f>SUM(O83)</f>
        <v>2310609.41</v>
      </c>
      <c r="P82" s="51">
        <f>K82/H82</f>
        <v>3599.6407695902794</v>
      </c>
      <c r="Q82" s="136" t="s">
        <v>22</v>
      </c>
      <c r="R82" s="137" t="s">
        <v>22</v>
      </c>
      <c r="S82" s="16">
        <f>O82</f>
        <v>2310609.41</v>
      </c>
    </row>
    <row r="83" spans="1:19" ht="27" customHeight="1" x14ac:dyDescent="0.25">
      <c r="A83" s="101" t="s">
        <v>1459</v>
      </c>
      <c r="B83" s="95" t="s">
        <v>91</v>
      </c>
      <c r="C83" s="104">
        <v>1960</v>
      </c>
      <c r="D83" s="104" t="s">
        <v>21</v>
      </c>
      <c r="E83" s="104" t="s">
        <v>20</v>
      </c>
      <c r="F83" s="115">
        <v>2</v>
      </c>
      <c r="G83" s="115">
        <v>2</v>
      </c>
      <c r="H83" s="105">
        <v>641.9</v>
      </c>
      <c r="I83" s="105">
        <v>0</v>
      </c>
      <c r="J83" s="105">
        <v>605.20000000000005</v>
      </c>
      <c r="K83" s="100">
        <f>SUM(L83:O83)</f>
        <v>2310609.41</v>
      </c>
      <c r="L83" s="105">
        <v>0</v>
      </c>
      <c r="M83" s="105">
        <v>0</v>
      </c>
      <c r="N83" s="105">
        <v>0</v>
      </c>
      <c r="O83" s="100">
        <v>2310609.41</v>
      </c>
      <c r="P83" s="112">
        <f>K83/H83</f>
        <v>3599.6407695902794</v>
      </c>
      <c r="Q83" s="112">
        <v>9673</v>
      </c>
      <c r="R83" s="101" t="s">
        <v>41</v>
      </c>
    </row>
    <row r="84" spans="1:19" ht="43.15" customHeight="1" x14ac:dyDescent="0.25">
      <c r="A84" s="193" t="s">
        <v>967</v>
      </c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</row>
    <row r="85" spans="1:19" ht="43.15" customHeight="1" x14ac:dyDescent="0.25">
      <c r="A85" s="172" t="s">
        <v>895</v>
      </c>
      <c r="B85" s="172"/>
      <c r="C85" s="102" t="s">
        <v>22</v>
      </c>
      <c r="D85" s="102" t="s">
        <v>22</v>
      </c>
      <c r="E85" s="102" t="s">
        <v>22</v>
      </c>
      <c r="F85" s="134" t="s">
        <v>22</v>
      </c>
      <c r="G85" s="134" t="s">
        <v>22</v>
      </c>
      <c r="H85" s="135">
        <f t="shared" ref="H85:N85" si="10">SUM(H86)</f>
        <v>4994.5</v>
      </c>
      <c r="I85" s="135">
        <f t="shared" si="10"/>
        <v>400</v>
      </c>
      <c r="J85" s="135">
        <f t="shared" si="10"/>
        <v>4532.2</v>
      </c>
      <c r="K85" s="135">
        <f t="shared" si="10"/>
        <v>3798369.6</v>
      </c>
      <c r="L85" s="135">
        <f t="shared" si="10"/>
        <v>0</v>
      </c>
      <c r="M85" s="135">
        <f t="shared" si="10"/>
        <v>0</v>
      </c>
      <c r="N85" s="135">
        <f t="shared" si="10"/>
        <v>0</v>
      </c>
      <c r="O85" s="135">
        <f>SUM(O86)</f>
        <v>3798369.6</v>
      </c>
      <c r="P85" s="51">
        <f>K85/H85</f>
        <v>760.51048152968269</v>
      </c>
      <c r="Q85" s="136" t="s">
        <v>22</v>
      </c>
      <c r="R85" s="137" t="s">
        <v>22</v>
      </c>
      <c r="S85" s="16">
        <f>O85</f>
        <v>3798369.6</v>
      </c>
    </row>
    <row r="86" spans="1:19" ht="27" customHeight="1" x14ac:dyDescent="0.25">
      <c r="A86" s="101" t="s">
        <v>1460</v>
      </c>
      <c r="B86" s="95" t="s">
        <v>896</v>
      </c>
      <c r="C86" s="104">
        <v>1971</v>
      </c>
      <c r="D86" s="104">
        <v>2009</v>
      </c>
      <c r="E86" s="97" t="s">
        <v>20</v>
      </c>
      <c r="F86" s="115">
        <v>5</v>
      </c>
      <c r="G86" s="115">
        <v>6</v>
      </c>
      <c r="H86" s="105">
        <v>4994.5</v>
      </c>
      <c r="I86" s="105">
        <v>400</v>
      </c>
      <c r="J86" s="105">
        <v>4532.2</v>
      </c>
      <c r="K86" s="100">
        <f>SUM(L86:O86)</f>
        <v>3798369.6</v>
      </c>
      <c r="L86" s="105">
        <v>0</v>
      </c>
      <c r="M86" s="105">
        <v>0</v>
      </c>
      <c r="N86" s="105">
        <v>0</v>
      </c>
      <c r="O86" s="100">
        <v>3798369.6</v>
      </c>
      <c r="P86" s="112">
        <f>K86/H86</f>
        <v>760.51048152968269</v>
      </c>
      <c r="Q86" s="112">
        <v>9673</v>
      </c>
      <c r="R86" s="101" t="s">
        <v>41</v>
      </c>
    </row>
    <row r="87" spans="1:19" ht="42" customHeight="1" x14ac:dyDescent="0.25">
      <c r="A87" s="193" t="s">
        <v>968</v>
      </c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</row>
    <row r="88" spans="1:19" ht="42" customHeight="1" x14ac:dyDescent="0.25">
      <c r="A88" s="172" t="s">
        <v>854</v>
      </c>
      <c r="B88" s="172"/>
      <c r="C88" s="102" t="s">
        <v>22</v>
      </c>
      <c r="D88" s="102" t="s">
        <v>22</v>
      </c>
      <c r="E88" s="102" t="s">
        <v>22</v>
      </c>
      <c r="F88" s="134" t="s">
        <v>22</v>
      </c>
      <c r="G88" s="134" t="s">
        <v>22</v>
      </c>
      <c r="H88" s="135">
        <f t="shared" ref="H88:N88" si="11">SUM(H89:H90)</f>
        <v>395</v>
      </c>
      <c r="I88" s="135">
        <f t="shared" si="11"/>
        <v>97.2</v>
      </c>
      <c r="J88" s="135">
        <f t="shared" si="11"/>
        <v>267.8</v>
      </c>
      <c r="K88" s="135">
        <f t="shared" si="11"/>
        <v>2457172.17</v>
      </c>
      <c r="L88" s="135">
        <f t="shared" si="11"/>
        <v>0</v>
      </c>
      <c r="M88" s="135">
        <f t="shared" si="11"/>
        <v>0</v>
      </c>
      <c r="N88" s="135">
        <f t="shared" si="11"/>
        <v>0</v>
      </c>
      <c r="O88" s="135">
        <f>SUM(O89:O90)</f>
        <v>2457172.17</v>
      </c>
      <c r="P88" s="51">
        <f>K88/H88</f>
        <v>6220.6890379746837</v>
      </c>
      <c r="Q88" s="136" t="s">
        <v>22</v>
      </c>
      <c r="R88" s="137" t="s">
        <v>22</v>
      </c>
    </row>
    <row r="89" spans="1:19" ht="27" customHeight="1" x14ac:dyDescent="0.25">
      <c r="A89" s="153" t="s">
        <v>1461</v>
      </c>
      <c r="B89" s="167" t="s">
        <v>90</v>
      </c>
      <c r="C89" s="147">
        <v>1956</v>
      </c>
      <c r="D89" s="147" t="s">
        <v>21</v>
      </c>
      <c r="E89" s="149" t="s">
        <v>92</v>
      </c>
      <c r="F89" s="151">
        <v>2</v>
      </c>
      <c r="G89" s="151">
        <v>2</v>
      </c>
      <c r="H89" s="206">
        <v>395</v>
      </c>
      <c r="I89" s="206">
        <v>97.2</v>
      </c>
      <c r="J89" s="206">
        <v>267.8</v>
      </c>
      <c r="K89" s="105">
        <f>SUM(L89:O89)</f>
        <v>100972.17</v>
      </c>
      <c r="L89" s="105">
        <v>0</v>
      </c>
      <c r="M89" s="105">
        <v>0</v>
      </c>
      <c r="N89" s="105">
        <v>0</v>
      </c>
      <c r="O89" s="105">
        <v>100972.17</v>
      </c>
      <c r="P89" s="112">
        <f>K89/H89</f>
        <v>255.62574683544304</v>
      </c>
      <c r="Q89" s="112">
        <v>9673</v>
      </c>
      <c r="R89" s="101" t="s">
        <v>42</v>
      </c>
    </row>
    <row r="90" spans="1:19" ht="27" customHeight="1" x14ac:dyDescent="0.25">
      <c r="A90" s="154"/>
      <c r="B90" s="168"/>
      <c r="C90" s="148"/>
      <c r="D90" s="148"/>
      <c r="E90" s="150"/>
      <c r="F90" s="152"/>
      <c r="G90" s="152"/>
      <c r="H90" s="207"/>
      <c r="I90" s="207"/>
      <c r="J90" s="207"/>
      <c r="K90" s="100">
        <f>SUM(L90:O90)</f>
        <v>2356200</v>
      </c>
      <c r="L90" s="105">
        <v>0</v>
      </c>
      <c r="M90" s="105">
        <v>0</v>
      </c>
      <c r="N90" s="105">
        <v>0</v>
      </c>
      <c r="O90" s="100">
        <v>2356200</v>
      </c>
      <c r="P90" s="112">
        <f>K90/H89</f>
        <v>5965.0632911392404</v>
      </c>
      <c r="Q90" s="112">
        <v>9673</v>
      </c>
      <c r="R90" s="101" t="s">
        <v>43</v>
      </c>
    </row>
    <row r="91" spans="1:19" ht="42" customHeight="1" x14ac:dyDescent="0.25">
      <c r="A91" s="193" t="s">
        <v>969</v>
      </c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</row>
    <row r="92" spans="1:19" ht="42" customHeight="1" x14ac:dyDescent="0.25">
      <c r="A92" s="172" t="s">
        <v>855</v>
      </c>
      <c r="B92" s="172"/>
      <c r="C92" s="102" t="s">
        <v>22</v>
      </c>
      <c r="D92" s="102" t="s">
        <v>22</v>
      </c>
      <c r="E92" s="102" t="s">
        <v>22</v>
      </c>
      <c r="F92" s="134" t="s">
        <v>22</v>
      </c>
      <c r="G92" s="134" t="s">
        <v>22</v>
      </c>
      <c r="H92" s="135">
        <f t="shared" ref="H92:N92" si="12">SUM(H93:H94)</f>
        <v>837.44</v>
      </c>
      <c r="I92" s="135">
        <f t="shared" si="12"/>
        <v>103.99</v>
      </c>
      <c r="J92" s="135">
        <f t="shared" si="12"/>
        <v>733.45</v>
      </c>
      <c r="K92" s="135">
        <f t="shared" si="12"/>
        <v>7009828</v>
      </c>
      <c r="L92" s="135">
        <f t="shared" si="12"/>
        <v>0</v>
      </c>
      <c r="M92" s="135">
        <f t="shared" si="12"/>
        <v>0</v>
      </c>
      <c r="N92" s="135">
        <f t="shared" si="12"/>
        <v>0</v>
      </c>
      <c r="O92" s="135">
        <f>SUM(O93:O94)</f>
        <v>7009828</v>
      </c>
      <c r="P92" s="51">
        <f>K92/H92</f>
        <v>8370.5435613297668</v>
      </c>
      <c r="Q92" s="136" t="s">
        <v>22</v>
      </c>
      <c r="R92" s="137" t="s">
        <v>22</v>
      </c>
    </row>
    <row r="93" spans="1:19" ht="27" customHeight="1" x14ac:dyDescent="0.25">
      <c r="A93" s="101" t="s">
        <v>1462</v>
      </c>
      <c r="B93" s="95" t="s">
        <v>89</v>
      </c>
      <c r="C93" s="104">
        <v>1961</v>
      </c>
      <c r="D93" s="104" t="s">
        <v>21</v>
      </c>
      <c r="E93" s="104" t="s">
        <v>20</v>
      </c>
      <c r="F93" s="115">
        <v>2</v>
      </c>
      <c r="G93" s="115">
        <v>2</v>
      </c>
      <c r="H93" s="105">
        <v>305.85000000000002</v>
      </c>
      <c r="I93" s="105">
        <v>21.24</v>
      </c>
      <c r="J93" s="105">
        <v>284.61</v>
      </c>
      <c r="K93" s="100">
        <f>SUM(L93:O93)</f>
        <v>1333695</v>
      </c>
      <c r="L93" s="105">
        <v>0</v>
      </c>
      <c r="M93" s="105">
        <v>0</v>
      </c>
      <c r="N93" s="105">
        <v>0</v>
      </c>
      <c r="O93" s="100">
        <v>1333695</v>
      </c>
      <c r="P93" s="112">
        <f>K93/H93</f>
        <v>4360.617949975478</v>
      </c>
      <c r="Q93" s="112">
        <v>9673</v>
      </c>
      <c r="R93" s="101" t="s">
        <v>43</v>
      </c>
    </row>
    <row r="94" spans="1:19" ht="27" customHeight="1" x14ac:dyDescent="0.25">
      <c r="A94" s="101" t="s">
        <v>1463</v>
      </c>
      <c r="B94" s="95" t="s">
        <v>904</v>
      </c>
      <c r="C94" s="104">
        <v>1964</v>
      </c>
      <c r="D94" s="104" t="s">
        <v>21</v>
      </c>
      <c r="E94" s="104" t="s">
        <v>20</v>
      </c>
      <c r="F94" s="115">
        <v>2</v>
      </c>
      <c r="G94" s="115">
        <v>1</v>
      </c>
      <c r="H94" s="105">
        <v>531.59</v>
      </c>
      <c r="I94" s="105">
        <v>82.75</v>
      </c>
      <c r="J94" s="105">
        <v>448.84</v>
      </c>
      <c r="K94" s="100">
        <f>SUM(L94:O94)</f>
        <v>5676133</v>
      </c>
      <c r="L94" s="105">
        <v>0</v>
      </c>
      <c r="M94" s="105">
        <v>0</v>
      </c>
      <c r="N94" s="105">
        <v>0</v>
      </c>
      <c r="O94" s="100">
        <v>5676133</v>
      </c>
      <c r="P94" s="112">
        <f>K94/H94</f>
        <v>10677.651949810945</v>
      </c>
      <c r="Q94" s="112">
        <v>9673</v>
      </c>
      <c r="R94" s="101" t="s">
        <v>43</v>
      </c>
    </row>
    <row r="95" spans="1:19" ht="42" customHeight="1" x14ac:dyDescent="0.25">
      <c r="A95" s="193" t="s">
        <v>970</v>
      </c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</row>
    <row r="96" spans="1:19" ht="42" customHeight="1" x14ac:dyDescent="0.25">
      <c r="A96" s="172" t="s">
        <v>101</v>
      </c>
      <c r="B96" s="172"/>
      <c r="C96" s="102" t="s">
        <v>22</v>
      </c>
      <c r="D96" s="102" t="s">
        <v>22</v>
      </c>
      <c r="E96" s="102" t="s">
        <v>22</v>
      </c>
      <c r="F96" s="134" t="s">
        <v>22</v>
      </c>
      <c r="G96" s="134" t="s">
        <v>22</v>
      </c>
      <c r="H96" s="135">
        <f t="shared" ref="H96:N96" si="13">SUM(H97:H103)</f>
        <v>9288.5499999999993</v>
      </c>
      <c r="I96" s="135">
        <f t="shared" si="13"/>
        <v>190.09</v>
      </c>
      <c r="J96" s="135">
        <f t="shared" si="13"/>
        <v>7534.51</v>
      </c>
      <c r="K96" s="135">
        <f t="shared" si="13"/>
        <v>25715299.25</v>
      </c>
      <c r="L96" s="135">
        <f t="shared" si="13"/>
        <v>0</v>
      </c>
      <c r="M96" s="135">
        <f t="shared" si="13"/>
        <v>0</v>
      </c>
      <c r="N96" s="135">
        <f t="shared" si="13"/>
        <v>0</v>
      </c>
      <c r="O96" s="135">
        <f>SUM(O97:O103)</f>
        <v>25715299.25</v>
      </c>
      <c r="P96" s="51">
        <f>K96/H96</f>
        <v>2768.4944636138043</v>
      </c>
      <c r="Q96" s="136" t="s">
        <v>22</v>
      </c>
      <c r="R96" s="137" t="s">
        <v>22</v>
      </c>
    </row>
    <row r="97" spans="1:21" ht="27" customHeight="1" x14ac:dyDescent="0.25">
      <c r="A97" s="200" t="s">
        <v>1464</v>
      </c>
      <c r="B97" s="198" t="s">
        <v>876</v>
      </c>
      <c r="C97" s="192">
        <v>1988</v>
      </c>
      <c r="D97" s="192" t="s">
        <v>21</v>
      </c>
      <c r="E97" s="192" t="s">
        <v>23</v>
      </c>
      <c r="F97" s="187">
        <v>9</v>
      </c>
      <c r="G97" s="187">
        <v>2</v>
      </c>
      <c r="H97" s="191">
        <v>4727.7</v>
      </c>
      <c r="I97" s="191">
        <v>15.82</v>
      </c>
      <c r="J97" s="191">
        <v>3926.19</v>
      </c>
      <c r="K97" s="100">
        <f t="shared" ref="K97:K103" si="14">SUM(L97:O97)</f>
        <v>241755.87</v>
      </c>
      <c r="L97" s="105">
        <v>0</v>
      </c>
      <c r="M97" s="105">
        <v>0</v>
      </c>
      <c r="N97" s="105">
        <v>0</v>
      </c>
      <c r="O97" s="105">
        <v>241755.87</v>
      </c>
      <c r="P97" s="112">
        <f>K97/H97</f>
        <v>51.136042896122852</v>
      </c>
      <c r="Q97" s="112">
        <v>9673</v>
      </c>
      <c r="R97" s="54" t="s">
        <v>42</v>
      </c>
      <c r="S97" s="1"/>
      <c r="T97" s="1"/>
      <c r="U97" s="1"/>
    </row>
    <row r="98" spans="1:21" ht="27" customHeight="1" x14ac:dyDescent="0.25">
      <c r="A98" s="200"/>
      <c r="B98" s="198"/>
      <c r="C98" s="192"/>
      <c r="D98" s="192"/>
      <c r="E98" s="192"/>
      <c r="F98" s="187"/>
      <c r="G98" s="187"/>
      <c r="H98" s="191"/>
      <c r="I98" s="191"/>
      <c r="J98" s="191"/>
      <c r="K98" s="100">
        <f t="shared" si="14"/>
        <v>10042208</v>
      </c>
      <c r="L98" s="105">
        <v>0</v>
      </c>
      <c r="M98" s="105">
        <v>0</v>
      </c>
      <c r="N98" s="105">
        <v>0</v>
      </c>
      <c r="O98" s="105">
        <v>10042208</v>
      </c>
      <c r="P98" s="112">
        <f>K98/H97</f>
        <v>2124.121242887662</v>
      </c>
      <c r="Q98" s="112">
        <v>9673</v>
      </c>
      <c r="R98" s="54" t="s">
        <v>43</v>
      </c>
      <c r="S98" s="1"/>
      <c r="T98" s="1"/>
      <c r="U98" s="1"/>
    </row>
    <row r="99" spans="1:21" ht="27" customHeight="1" x14ac:dyDescent="0.25">
      <c r="A99" s="131" t="s">
        <v>1465</v>
      </c>
      <c r="B99" s="95" t="s">
        <v>93</v>
      </c>
      <c r="C99" s="104">
        <v>1957</v>
      </c>
      <c r="D99" s="104">
        <v>2013</v>
      </c>
      <c r="E99" s="104" t="s">
        <v>20</v>
      </c>
      <c r="F99" s="115">
        <v>2</v>
      </c>
      <c r="G99" s="115">
        <v>2</v>
      </c>
      <c r="H99" s="105">
        <v>580.45000000000005</v>
      </c>
      <c r="I99" s="105">
        <v>73.67</v>
      </c>
      <c r="J99" s="105">
        <v>506.78</v>
      </c>
      <c r="K99" s="100">
        <f t="shared" si="14"/>
        <v>4389990</v>
      </c>
      <c r="L99" s="105">
        <v>0</v>
      </c>
      <c r="M99" s="105">
        <v>0</v>
      </c>
      <c r="N99" s="105">
        <v>0</v>
      </c>
      <c r="O99" s="100">
        <v>4389990</v>
      </c>
      <c r="P99" s="112">
        <f t="shared" ref="P99:P103" si="15">K99/H99</f>
        <v>7563.0803686794725</v>
      </c>
      <c r="Q99" s="112">
        <v>9673</v>
      </c>
      <c r="R99" s="101" t="s">
        <v>43</v>
      </c>
    </row>
    <row r="100" spans="1:21" ht="27" customHeight="1" x14ac:dyDescent="0.25">
      <c r="A100" s="131" t="s">
        <v>1466</v>
      </c>
      <c r="B100" s="95" t="s">
        <v>94</v>
      </c>
      <c r="C100" s="104">
        <v>1960</v>
      </c>
      <c r="D100" s="104" t="s">
        <v>21</v>
      </c>
      <c r="E100" s="104" t="s">
        <v>20</v>
      </c>
      <c r="F100" s="115">
        <v>2</v>
      </c>
      <c r="G100" s="115">
        <v>1</v>
      </c>
      <c r="H100" s="105">
        <v>286.10000000000002</v>
      </c>
      <c r="I100" s="105">
        <v>100.6</v>
      </c>
      <c r="J100" s="105">
        <v>185.5</v>
      </c>
      <c r="K100" s="100">
        <f t="shared" si="14"/>
        <v>1334845.79</v>
      </c>
      <c r="L100" s="105">
        <v>0</v>
      </c>
      <c r="M100" s="105">
        <v>0</v>
      </c>
      <c r="N100" s="105">
        <v>0</v>
      </c>
      <c r="O100" s="100">
        <v>1334845.79</v>
      </c>
      <c r="P100" s="112">
        <f t="shared" si="15"/>
        <v>4665.6616218105555</v>
      </c>
      <c r="Q100" s="112">
        <v>9673</v>
      </c>
      <c r="R100" s="101" t="s">
        <v>41</v>
      </c>
      <c r="S100" s="16">
        <f>O100</f>
        <v>1334845.79</v>
      </c>
    </row>
    <row r="101" spans="1:21" ht="27" customHeight="1" x14ac:dyDescent="0.25">
      <c r="A101" s="131" t="s">
        <v>1467</v>
      </c>
      <c r="B101" s="95" t="s">
        <v>877</v>
      </c>
      <c r="C101" s="104">
        <v>1980</v>
      </c>
      <c r="D101" s="104">
        <v>2004</v>
      </c>
      <c r="E101" s="104" t="s">
        <v>20</v>
      </c>
      <c r="F101" s="115">
        <v>4</v>
      </c>
      <c r="G101" s="115">
        <v>2</v>
      </c>
      <c r="H101" s="105">
        <v>2049.5</v>
      </c>
      <c r="I101" s="105">
        <v>0</v>
      </c>
      <c r="J101" s="105">
        <v>1749.8</v>
      </c>
      <c r="K101" s="100">
        <f t="shared" si="14"/>
        <v>4381157.46</v>
      </c>
      <c r="L101" s="105">
        <v>0</v>
      </c>
      <c r="M101" s="105">
        <v>0</v>
      </c>
      <c r="N101" s="105">
        <v>0</v>
      </c>
      <c r="O101" s="100">
        <v>4381157.46</v>
      </c>
      <c r="P101" s="112">
        <f t="shared" si="15"/>
        <v>2137.6713637472553</v>
      </c>
      <c r="Q101" s="112">
        <v>9673</v>
      </c>
      <c r="R101" s="101" t="s">
        <v>42</v>
      </c>
    </row>
    <row r="102" spans="1:21" ht="27" customHeight="1" x14ac:dyDescent="0.25">
      <c r="A102" s="131" t="s">
        <v>1468</v>
      </c>
      <c r="B102" s="95" t="s">
        <v>893</v>
      </c>
      <c r="C102" s="104">
        <v>1993</v>
      </c>
      <c r="D102" s="104" t="s">
        <v>21</v>
      </c>
      <c r="E102" s="104" t="s">
        <v>894</v>
      </c>
      <c r="F102" s="115">
        <v>3</v>
      </c>
      <c r="G102" s="115">
        <v>2</v>
      </c>
      <c r="H102" s="105">
        <v>819</v>
      </c>
      <c r="I102" s="105">
        <v>0</v>
      </c>
      <c r="J102" s="105">
        <v>439.3</v>
      </c>
      <c r="K102" s="100">
        <f t="shared" si="14"/>
        <v>2811600</v>
      </c>
      <c r="L102" s="105">
        <v>0</v>
      </c>
      <c r="M102" s="105">
        <v>0</v>
      </c>
      <c r="N102" s="105">
        <v>0</v>
      </c>
      <c r="O102" s="100">
        <v>2811600</v>
      </c>
      <c r="P102" s="112">
        <f t="shared" si="15"/>
        <v>3432.967032967033</v>
      </c>
      <c r="Q102" s="112">
        <v>9673</v>
      </c>
      <c r="R102" s="101" t="s">
        <v>43</v>
      </c>
    </row>
    <row r="103" spans="1:21" ht="27" customHeight="1" x14ac:dyDescent="0.25">
      <c r="A103" s="131" t="s">
        <v>1469</v>
      </c>
      <c r="B103" s="95" t="s">
        <v>878</v>
      </c>
      <c r="C103" s="104">
        <v>1965</v>
      </c>
      <c r="D103" s="104" t="s">
        <v>21</v>
      </c>
      <c r="E103" s="104" t="s">
        <v>20</v>
      </c>
      <c r="F103" s="115">
        <v>3</v>
      </c>
      <c r="G103" s="115">
        <v>3</v>
      </c>
      <c r="H103" s="105">
        <v>825.8</v>
      </c>
      <c r="I103" s="105">
        <v>0</v>
      </c>
      <c r="J103" s="105">
        <v>726.94</v>
      </c>
      <c r="K103" s="100">
        <f t="shared" si="14"/>
        <v>2513742.13</v>
      </c>
      <c r="L103" s="105">
        <v>0</v>
      </c>
      <c r="M103" s="105">
        <v>0</v>
      </c>
      <c r="N103" s="105">
        <v>0</v>
      </c>
      <c r="O103" s="100">
        <v>2513742.13</v>
      </c>
      <c r="P103" s="112">
        <f t="shared" si="15"/>
        <v>3044.0083918624364</v>
      </c>
      <c r="Q103" s="112">
        <v>9673</v>
      </c>
      <c r="R103" s="101" t="s">
        <v>42</v>
      </c>
    </row>
    <row r="104" spans="1:21" ht="42" customHeight="1" x14ac:dyDescent="0.25">
      <c r="A104" s="193" t="s">
        <v>971</v>
      </c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</row>
    <row r="105" spans="1:21" ht="42" customHeight="1" x14ac:dyDescent="0.25">
      <c r="A105" s="172" t="s">
        <v>959</v>
      </c>
      <c r="B105" s="172"/>
      <c r="C105" s="76" t="s">
        <v>22</v>
      </c>
      <c r="D105" s="76" t="s">
        <v>22</v>
      </c>
      <c r="E105" s="76" t="s">
        <v>22</v>
      </c>
      <c r="F105" s="50" t="s">
        <v>22</v>
      </c>
      <c r="G105" s="50" t="s">
        <v>22</v>
      </c>
      <c r="H105" s="135">
        <f t="shared" ref="H105:N105" si="16">SUM(H106)</f>
        <v>562.1</v>
      </c>
      <c r="I105" s="135">
        <f t="shared" si="16"/>
        <v>490.43</v>
      </c>
      <c r="J105" s="135">
        <f t="shared" si="16"/>
        <v>490.43</v>
      </c>
      <c r="K105" s="135">
        <f t="shared" si="16"/>
        <v>2051640</v>
      </c>
      <c r="L105" s="135">
        <f t="shared" si="16"/>
        <v>0</v>
      </c>
      <c r="M105" s="135">
        <f t="shared" si="16"/>
        <v>0</v>
      </c>
      <c r="N105" s="135">
        <f t="shared" si="16"/>
        <v>0</v>
      </c>
      <c r="O105" s="135">
        <f>SUM(O106)</f>
        <v>2051640</v>
      </c>
      <c r="P105" s="51">
        <f>K105/H105</f>
        <v>3649.9555239281267</v>
      </c>
      <c r="Q105" s="136" t="s">
        <v>22</v>
      </c>
      <c r="R105" s="138" t="s">
        <v>22</v>
      </c>
    </row>
    <row r="106" spans="1:21" ht="27" customHeight="1" x14ac:dyDescent="0.25">
      <c r="A106" s="101" t="s">
        <v>1470</v>
      </c>
      <c r="B106" s="95" t="s">
        <v>958</v>
      </c>
      <c r="C106" s="97">
        <v>1981</v>
      </c>
      <c r="D106" s="104" t="s">
        <v>21</v>
      </c>
      <c r="E106" s="104" t="s">
        <v>23</v>
      </c>
      <c r="F106" s="115">
        <v>2</v>
      </c>
      <c r="G106" s="115">
        <v>2</v>
      </c>
      <c r="H106" s="112">
        <v>562.1</v>
      </c>
      <c r="I106" s="112">
        <v>490.43</v>
      </c>
      <c r="J106" s="112">
        <v>490.43</v>
      </c>
      <c r="K106" s="100">
        <f>SUM(L106:O106)</f>
        <v>2051640</v>
      </c>
      <c r="L106" s="105">
        <v>0</v>
      </c>
      <c r="M106" s="105">
        <v>0</v>
      </c>
      <c r="N106" s="105">
        <v>0</v>
      </c>
      <c r="O106" s="100">
        <v>2051640</v>
      </c>
      <c r="P106" s="112">
        <f>K106/[1]Прилож!H134</f>
        <v>3649.9555239281267</v>
      </c>
      <c r="Q106" s="112">
        <v>9673</v>
      </c>
      <c r="R106" s="54" t="s">
        <v>42</v>
      </c>
      <c r="S106" s="16"/>
    </row>
    <row r="107" spans="1:21" ht="42" customHeight="1" x14ac:dyDescent="0.25">
      <c r="A107" s="193" t="s">
        <v>1003</v>
      </c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</row>
    <row r="108" spans="1:21" ht="42" customHeight="1" x14ac:dyDescent="0.25">
      <c r="A108" s="172" t="s">
        <v>4</v>
      </c>
      <c r="B108" s="172"/>
      <c r="C108" s="102" t="s">
        <v>22</v>
      </c>
      <c r="D108" s="102" t="s">
        <v>22</v>
      </c>
      <c r="E108" s="102" t="s">
        <v>22</v>
      </c>
      <c r="F108" s="134" t="s">
        <v>22</v>
      </c>
      <c r="G108" s="134" t="s">
        <v>22</v>
      </c>
      <c r="H108" s="135">
        <f t="shared" ref="H108:N108" si="17">SUM(H109:H115)</f>
        <v>4115.5</v>
      </c>
      <c r="I108" s="135">
        <f t="shared" si="17"/>
        <v>359.34000000000003</v>
      </c>
      <c r="J108" s="135">
        <f t="shared" si="17"/>
        <v>3671.4599999999996</v>
      </c>
      <c r="K108" s="135">
        <f t="shared" si="17"/>
        <v>16962832.150000002</v>
      </c>
      <c r="L108" s="135">
        <f t="shared" si="17"/>
        <v>0</v>
      </c>
      <c r="M108" s="135">
        <f t="shared" si="17"/>
        <v>0</v>
      </c>
      <c r="N108" s="135">
        <f t="shared" si="17"/>
        <v>0</v>
      </c>
      <c r="O108" s="135">
        <f>SUM(O109:O115)</f>
        <v>16962832.150000002</v>
      </c>
      <c r="P108" s="51">
        <f>K108/H108</f>
        <v>4121.6941197910346</v>
      </c>
      <c r="Q108" s="136" t="s">
        <v>22</v>
      </c>
      <c r="R108" s="137" t="s">
        <v>22</v>
      </c>
    </row>
    <row r="109" spans="1:21" ht="27" customHeight="1" x14ac:dyDescent="0.25">
      <c r="A109" s="101" t="s">
        <v>1471</v>
      </c>
      <c r="B109" s="95" t="s">
        <v>95</v>
      </c>
      <c r="C109" s="104">
        <v>1980</v>
      </c>
      <c r="D109" s="104" t="s">
        <v>21</v>
      </c>
      <c r="E109" s="104" t="s">
        <v>23</v>
      </c>
      <c r="F109" s="115">
        <v>2</v>
      </c>
      <c r="G109" s="115">
        <v>1</v>
      </c>
      <c r="H109" s="105">
        <v>915.3</v>
      </c>
      <c r="I109" s="105">
        <v>0</v>
      </c>
      <c r="J109" s="105">
        <v>915.3</v>
      </c>
      <c r="K109" s="100">
        <f t="shared" ref="K109:K115" si="18">SUM(L109:O109)</f>
        <v>1289890</v>
      </c>
      <c r="L109" s="105">
        <v>0</v>
      </c>
      <c r="M109" s="105">
        <v>0</v>
      </c>
      <c r="N109" s="105">
        <v>0</v>
      </c>
      <c r="O109" s="100">
        <v>1289890</v>
      </c>
      <c r="P109" s="112">
        <f t="shared" ref="P109:P115" si="19">K109/H109</f>
        <v>1409.253796569431</v>
      </c>
      <c r="Q109" s="112">
        <v>9673</v>
      </c>
      <c r="R109" s="101" t="s">
        <v>43</v>
      </c>
    </row>
    <row r="110" spans="1:21" ht="27" customHeight="1" x14ac:dyDescent="0.25">
      <c r="A110" s="101" t="s">
        <v>1472</v>
      </c>
      <c r="B110" s="95" t="s">
        <v>96</v>
      </c>
      <c r="C110" s="104">
        <v>1989</v>
      </c>
      <c r="D110" s="104" t="s">
        <v>21</v>
      </c>
      <c r="E110" s="104" t="s">
        <v>23</v>
      </c>
      <c r="F110" s="115">
        <v>2</v>
      </c>
      <c r="G110" s="115">
        <v>1</v>
      </c>
      <c r="H110" s="105">
        <v>613.29999999999995</v>
      </c>
      <c r="I110" s="105">
        <v>118.6</v>
      </c>
      <c r="J110" s="105">
        <v>494.7</v>
      </c>
      <c r="K110" s="100">
        <f t="shared" si="18"/>
        <v>1939900</v>
      </c>
      <c r="L110" s="105">
        <v>0</v>
      </c>
      <c r="M110" s="105">
        <v>0</v>
      </c>
      <c r="N110" s="105">
        <v>0</v>
      </c>
      <c r="O110" s="100">
        <v>1939900</v>
      </c>
      <c r="P110" s="112">
        <f t="shared" si="19"/>
        <v>3163.0523398010764</v>
      </c>
      <c r="Q110" s="112">
        <v>9673</v>
      </c>
      <c r="R110" s="101" t="s">
        <v>43</v>
      </c>
    </row>
    <row r="111" spans="1:21" ht="27" customHeight="1" x14ac:dyDescent="0.25">
      <c r="A111" s="153" t="s">
        <v>1473</v>
      </c>
      <c r="B111" s="198" t="s">
        <v>97</v>
      </c>
      <c r="C111" s="192">
        <v>1972</v>
      </c>
      <c r="D111" s="192" t="s">
        <v>21</v>
      </c>
      <c r="E111" s="192" t="s">
        <v>20</v>
      </c>
      <c r="F111" s="187">
        <v>2</v>
      </c>
      <c r="G111" s="187">
        <v>2</v>
      </c>
      <c r="H111" s="191">
        <v>892</v>
      </c>
      <c r="I111" s="191">
        <v>67.2</v>
      </c>
      <c r="J111" s="191">
        <v>740.1</v>
      </c>
      <c r="K111" s="100">
        <f t="shared" si="18"/>
        <v>53254.81</v>
      </c>
      <c r="L111" s="105">
        <v>0</v>
      </c>
      <c r="M111" s="105">
        <v>0</v>
      </c>
      <c r="N111" s="105">
        <v>0</v>
      </c>
      <c r="O111" s="100">
        <v>53254.81</v>
      </c>
      <c r="P111" s="112">
        <f t="shared" si="19"/>
        <v>59.702701793721971</v>
      </c>
      <c r="Q111" s="112">
        <v>9673</v>
      </c>
      <c r="R111" s="101" t="s">
        <v>41</v>
      </c>
      <c r="S111" s="16">
        <f>O111+O113</f>
        <v>1938064.11</v>
      </c>
    </row>
    <row r="112" spans="1:21" ht="27" customHeight="1" x14ac:dyDescent="0.25">
      <c r="A112" s="154"/>
      <c r="B112" s="198"/>
      <c r="C112" s="192"/>
      <c r="D112" s="192"/>
      <c r="E112" s="192"/>
      <c r="F112" s="187"/>
      <c r="G112" s="187"/>
      <c r="H112" s="191"/>
      <c r="I112" s="191"/>
      <c r="J112" s="191"/>
      <c r="K112" s="100">
        <f>SUM(L112:O112)</f>
        <v>6756800</v>
      </c>
      <c r="L112" s="105">
        <v>0</v>
      </c>
      <c r="M112" s="105">
        <v>0</v>
      </c>
      <c r="N112" s="105">
        <v>0</v>
      </c>
      <c r="O112" s="100">
        <v>6756800</v>
      </c>
      <c r="P112" s="112">
        <f>K112/H111</f>
        <v>7574.8878923766815</v>
      </c>
      <c r="Q112" s="112">
        <v>9673</v>
      </c>
      <c r="R112" s="101" t="s">
        <v>42</v>
      </c>
    </row>
    <row r="113" spans="1:19" ht="27" customHeight="1" x14ac:dyDescent="0.25">
      <c r="A113" s="101" t="s">
        <v>1474</v>
      </c>
      <c r="B113" s="95" t="s">
        <v>98</v>
      </c>
      <c r="C113" s="104">
        <v>1969</v>
      </c>
      <c r="D113" s="104" t="s">
        <v>21</v>
      </c>
      <c r="E113" s="104" t="s">
        <v>20</v>
      </c>
      <c r="F113" s="115">
        <v>2</v>
      </c>
      <c r="G113" s="115">
        <v>1</v>
      </c>
      <c r="H113" s="105">
        <v>560.4</v>
      </c>
      <c r="I113" s="105">
        <v>49.2</v>
      </c>
      <c r="J113" s="105">
        <v>511.2</v>
      </c>
      <c r="K113" s="100">
        <f t="shared" si="18"/>
        <v>1884809.3</v>
      </c>
      <c r="L113" s="105">
        <v>0</v>
      </c>
      <c r="M113" s="105">
        <v>0</v>
      </c>
      <c r="N113" s="105">
        <v>0</v>
      </c>
      <c r="O113" s="100">
        <v>1884809.3</v>
      </c>
      <c r="P113" s="112">
        <f t="shared" si="19"/>
        <v>3363.3285153461816</v>
      </c>
      <c r="Q113" s="112">
        <v>9673</v>
      </c>
      <c r="R113" s="101" t="s">
        <v>41</v>
      </c>
    </row>
    <row r="114" spans="1:19" ht="27" customHeight="1" x14ac:dyDescent="0.25">
      <c r="A114" s="101" t="s">
        <v>1475</v>
      </c>
      <c r="B114" s="95" t="s">
        <v>99</v>
      </c>
      <c r="C114" s="104">
        <v>1971</v>
      </c>
      <c r="D114" s="104" t="s">
        <v>21</v>
      </c>
      <c r="E114" s="104" t="s">
        <v>20</v>
      </c>
      <c r="F114" s="115">
        <v>2</v>
      </c>
      <c r="G114" s="115">
        <v>1</v>
      </c>
      <c r="H114" s="105">
        <v>570</v>
      </c>
      <c r="I114" s="105">
        <v>62</v>
      </c>
      <c r="J114" s="105">
        <v>508</v>
      </c>
      <c r="K114" s="100">
        <f t="shared" si="18"/>
        <v>2531403.33</v>
      </c>
      <c r="L114" s="105">
        <v>0</v>
      </c>
      <c r="M114" s="105">
        <v>0</v>
      </c>
      <c r="N114" s="105">
        <v>0</v>
      </c>
      <c r="O114" s="100">
        <v>2531403.33</v>
      </c>
      <c r="P114" s="112">
        <f t="shared" si="19"/>
        <v>4441.0584736842111</v>
      </c>
      <c r="Q114" s="112">
        <v>9673</v>
      </c>
      <c r="R114" s="101" t="s">
        <v>42</v>
      </c>
    </row>
    <row r="115" spans="1:19" ht="27" customHeight="1" x14ac:dyDescent="0.25">
      <c r="A115" s="101" t="s">
        <v>1476</v>
      </c>
      <c r="B115" s="95" t="s">
        <v>100</v>
      </c>
      <c r="C115" s="104">
        <v>1970</v>
      </c>
      <c r="D115" s="104" t="s">
        <v>21</v>
      </c>
      <c r="E115" s="104" t="s">
        <v>20</v>
      </c>
      <c r="F115" s="115">
        <v>2</v>
      </c>
      <c r="G115" s="115">
        <v>1</v>
      </c>
      <c r="H115" s="105">
        <v>564.5</v>
      </c>
      <c r="I115" s="105">
        <v>62.34</v>
      </c>
      <c r="J115" s="105">
        <v>502.16</v>
      </c>
      <c r="K115" s="100">
        <f t="shared" si="18"/>
        <v>2506774.71</v>
      </c>
      <c r="L115" s="105">
        <v>0</v>
      </c>
      <c r="M115" s="105">
        <v>0</v>
      </c>
      <c r="N115" s="105">
        <v>0</v>
      </c>
      <c r="O115" s="100">
        <v>2506774.71</v>
      </c>
      <c r="P115" s="112">
        <f t="shared" si="19"/>
        <v>4440.6992205491588</v>
      </c>
      <c r="Q115" s="112">
        <v>9673</v>
      </c>
      <c r="R115" s="101" t="s">
        <v>42</v>
      </c>
    </row>
    <row r="116" spans="1:19" ht="42" customHeight="1" x14ac:dyDescent="0.25">
      <c r="A116" s="193" t="s">
        <v>1004</v>
      </c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</row>
    <row r="117" spans="1:19" ht="42" customHeight="1" x14ac:dyDescent="0.25">
      <c r="A117" s="172" t="s">
        <v>866</v>
      </c>
      <c r="B117" s="172"/>
      <c r="C117" s="102" t="s">
        <v>22</v>
      </c>
      <c r="D117" s="102" t="s">
        <v>22</v>
      </c>
      <c r="E117" s="102" t="s">
        <v>22</v>
      </c>
      <c r="F117" s="134" t="s">
        <v>22</v>
      </c>
      <c r="G117" s="134" t="s">
        <v>22</v>
      </c>
      <c r="H117" s="135">
        <f t="shared" ref="H117:N117" si="20">SUM(H118:H120)</f>
        <v>750</v>
      </c>
      <c r="I117" s="135">
        <f t="shared" si="20"/>
        <v>0</v>
      </c>
      <c r="J117" s="135">
        <f t="shared" si="20"/>
        <v>683.1</v>
      </c>
      <c r="K117" s="135">
        <f t="shared" si="20"/>
        <v>3968620</v>
      </c>
      <c r="L117" s="135">
        <f t="shared" si="20"/>
        <v>0</v>
      </c>
      <c r="M117" s="135">
        <f t="shared" si="20"/>
        <v>0</v>
      </c>
      <c r="N117" s="135">
        <f t="shared" si="20"/>
        <v>0</v>
      </c>
      <c r="O117" s="135">
        <f>SUM(O118:O120)</f>
        <v>3968620</v>
      </c>
      <c r="P117" s="51">
        <f>K117/H117</f>
        <v>5291.4933333333329</v>
      </c>
      <c r="Q117" s="136" t="s">
        <v>22</v>
      </c>
      <c r="R117" s="137" t="s">
        <v>22</v>
      </c>
    </row>
    <row r="118" spans="1:19" ht="27" customHeight="1" x14ac:dyDescent="0.25">
      <c r="A118" s="101" t="s">
        <v>1477</v>
      </c>
      <c r="B118" s="127" t="s">
        <v>102</v>
      </c>
      <c r="C118" s="104">
        <v>1954</v>
      </c>
      <c r="D118" s="104" t="s">
        <v>21</v>
      </c>
      <c r="E118" s="104" t="s">
        <v>20</v>
      </c>
      <c r="F118" s="115">
        <v>2</v>
      </c>
      <c r="G118" s="115">
        <v>2</v>
      </c>
      <c r="H118" s="105">
        <v>204</v>
      </c>
      <c r="I118" s="105">
        <v>0</v>
      </c>
      <c r="J118" s="105">
        <v>204</v>
      </c>
      <c r="K118" s="100">
        <f>SUM(L118:O118)</f>
        <v>1219020</v>
      </c>
      <c r="L118" s="105">
        <v>0</v>
      </c>
      <c r="M118" s="105">
        <v>0</v>
      </c>
      <c r="N118" s="105">
        <v>0</v>
      </c>
      <c r="O118" s="100">
        <v>1219020</v>
      </c>
      <c r="P118" s="112">
        <f>K118/H118</f>
        <v>5975.588235294118</v>
      </c>
      <c r="Q118" s="112">
        <v>9673</v>
      </c>
      <c r="R118" s="101" t="s">
        <v>43</v>
      </c>
    </row>
    <row r="119" spans="1:19" ht="27" customHeight="1" x14ac:dyDescent="0.25">
      <c r="A119" s="101" t="s">
        <v>1478</v>
      </c>
      <c r="B119" s="127" t="s">
        <v>103</v>
      </c>
      <c r="C119" s="104">
        <v>1947</v>
      </c>
      <c r="D119" s="104" t="s">
        <v>21</v>
      </c>
      <c r="E119" s="104" t="s">
        <v>20</v>
      </c>
      <c r="F119" s="115">
        <v>2</v>
      </c>
      <c r="G119" s="115">
        <v>2</v>
      </c>
      <c r="H119" s="105">
        <v>210</v>
      </c>
      <c r="I119" s="105">
        <v>0</v>
      </c>
      <c r="J119" s="105">
        <v>210</v>
      </c>
      <c r="K119" s="100">
        <f>SUM(L119:O119)</f>
        <v>1254000</v>
      </c>
      <c r="L119" s="105">
        <v>0</v>
      </c>
      <c r="M119" s="105">
        <v>0</v>
      </c>
      <c r="N119" s="105">
        <v>0</v>
      </c>
      <c r="O119" s="100">
        <v>1254000</v>
      </c>
      <c r="P119" s="112">
        <f>K119/H119</f>
        <v>5971.4285714285716</v>
      </c>
      <c r="Q119" s="112">
        <v>9673</v>
      </c>
      <c r="R119" s="101" t="s">
        <v>43</v>
      </c>
    </row>
    <row r="120" spans="1:19" ht="27" customHeight="1" x14ac:dyDescent="0.25">
      <c r="A120" s="101" t="s">
        <v>1479</v>
      </c>
      <c r="B120" s="127" t="s">
        <v>104</v>
      </c>
      <c r="C120" s="104">
        <v>1949</v>
      </c>
      <c r="D120" s="104">
        <v>2016</v>
      </c>
      <c r="E120" s="104" t="s">
        <v>20</v>
      </c>
      <c r="F120" s="115">
        <v>2</v>
      </c>
      <c r="G120" s="115">
        <v>1</v>
      </c>
      <c r="H120" s="105">
        <v>336</v>
      </c>
      <c r="I120" s="105">
        <v>0</v>
      </c>
      <c r="J120" s="105">
        <v>269.10000000000002</v>
      </c>
      <c r="K120" s="100">
        <f>SUM(L120:O120)</f>
        <v>1495600</v>
      </c>
      <c r="L120" s="105">
        <v>0</v>
      </c>
      <c r="M120" s="105">
        <v>0</v>
      </c>
      <c r="N120" s="105">
        <v>0</v>
      </c>
      <c r="O120" s="100">
        <v>1495600</v>
      </c>
      <c r="P120" s="112">
        <f>K120/H120</f>
        <v>4451.1904761904761</v>
      </c>
      <c r="Q120" s="112">
        <v>9673</v>
      </c>
      <c r="R120" s="101" t="s">
        <v>42</v>
      </c>
    </row>
    <row r="121" spans="1:19" ht="42" customHeight="1" x14ac:dyDescent="0.25">
      <c r="A121" s="193" t="s">
        <v>1005</v>
      </c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</row>
    <row r="122" spans="1:19" ht="42" customHeight="1" x14ac:dyDescent="0.25">
      <c r="A122" s="172" t="s">
        <v>864</v>
      </c>
      <c r="B122" s="172"/>
      <c r="C122" s="102" t="s">
        <v>22</v>
      </c>
      <c r="D122" s="102" t="s">
        <v>22</v>
      </c>
      <c r="E122" s="102" t="s">
        <v>22</v>
      </c>
      <c r="F122" s="134" t="s">
        <v>22</v>
      </c>
      <c r="G122" s="134" t="s">
        <v>22</v>
      </c>
      <c r="H122" s="135">
        <f t="shared" ref="H122:N122" si="21">SUM(H123:H130)</f>
        <v>5146.83</v>
      </c>
      <c r="I122" s="135">
        <f t="shared" si="21"/>
        <v>0</v>
      </c>
      <c r="J122" s="135">
        <f t="shared" si="21"/>
        <v>3778.0699999999997</v>
      </c>
      <c r="K122" s="135">
        <f t="shared" si="21"/>
        <v>25321155.699999999</v>
      </c>
      <c r="L122" s="135">
        <f t="shared" si="21"/>
        <v>0</v>
      </c>
      <c r="M122" s="135">
        <f t="shared" si="21"/>
        <v>0</v>
      </c>
      <c r="N122" s="135">
        <f t="shared" si="21"/>
        <v>0</v>
      </c>
      <c r="O122" s="135">
        <f>SUM(O123:O130)</f>
        <v>25321155.699999999</v>
      </c>
      <c r="P122" s="51">
        <f>K122/H122</f>
        <v>4919.757540078067</v>
      </c>
      <c r="Q122" s="136" t="s">
        <v>22</v>
      </c>
      <c r="R122" s="137" t="s">
        <v>22</v>
      </c>
    </row>
    <row r="123" spans="1:19" ht="27" customHeight="1" x14ac:dyDescent="0.25">
      <c r="A123" s="101" t="s">
        <v>1480</v>
      </c>
      <c r="B123" s="95" t="s">
        <v>105</v>
      </c>
      <c r="C123" s="104">
        <v>1961</v>
      </c>
      <c r="D123" s="104" t="s">
        <v>21</v>
      </c>
      <c r="E123" s="104" t="s">
        <v>20</v>
      </c>
      <c r="F123" s="115">
        <v>2</v>
      </c>
      <c r="G123" s="115">
        <v>1</v>
      </c>
      <c r="H123" s="105">
        <v>391.6</v>
      </c>
      <c r="I123" s="105">
        <v>0</v>
      </c>
      <c r="J123" s="105">
        <v>275.8</v>
      </c>
      <c r="K123" s="100">
        <f t="shared" ref="K123:K130" si="22">SUM(L123:O123)</f>
        <v>2532320</v>
      </c>
      <c r="L123" s="105">
        <v>0</v>
      </c>
      <c r="M123" s="105">
        <v>0</v>
      </c>
      <c r="N123" s="105">
        <v>0</v>
      </c>
      <c r="O123" s="100">
        <v>2532320</v>
      </c>
      <c r="P123" s="112">
        <f t="shared" ref="P123:P130" si="23">K123/H123</f>
        <v>6466.5985699693565</v>
      </c>
      <c r="Q123" s="112">
        <v>9673</v>
      </c>
      <c r="R123" s="101" t="s">
        <v>43</v>
      </c>
    </row>
    <row r="124" spans="1:19" ht="27" customHeight="1" x14ac:dyDescent="0.25">
      <c r="A124" s="101" t="s">
        <v>1481</v>
      </c>
      <c r="B124" s="95" t="s">
        <v>892</v>
      </c>
      <c r="C124" s="104">
        <v>1964</v>
      </c>
      <c r="D124" s="104" t="s">
        <v>21</v>
      </c>
      <c r="E124" s="104" t="s">
        <v>20</v>
      </c>
      <c r="F124" s="115">
        <v>2</v>
      </c>
      <c r="G124" s="115">
        <v>3</v>
      </c>
      <c r="H124" s="105">
        <v>746.8</v>
      </c>
      <c r="I124" s="105">
        <v>0</v>
      </c>
      <c r="J124" s="105">
        <v>476.8</v>
      </c>
      <c r="K124" s="100">
        <f>SUM(L124:O124)</f>
        <v>7446000</v>
      </c>
      <c r="L124" s="105">
        <v>0</v>
      </c>
      <c r="M124" s="105">
        <v>0</v>
      </c>
      <c r="N124" s="105">
        <v>0</v>
      </c>
      <c r="O124" s="100">
        <v>7446000</v>
      </c>
      <c r="P124" s="112">
        <f>K124/H124</f>
        <v>9970.5409748259244</v>
      </c>
      <c r="Q124" s="112">
        <v>9673</v>
      </c>
      <c r="R124" s="101" t="s">
        <v>43</v>
      </c>
    </row>
    <row r="125" spans="1:19" ht="27" customHeight="1" x14ac:dyDescent="0.25">
      <c r="A125" s="101" t="s">
        <v>1482</v>
      </c>
      <c r="B125" s="95" t="s">
        <v>106</v>
      </c>
      <c r="C125" s="104">
        <v>1959</v>
      </c>
      <c r="D125" s="104" t="s">
        <v>21</v>
      </c>
      <c r="E125" s="104" t="s">
        <v>20</v>
      </c>
      <c r="F125" s="115">
        <v>2</v>
      </c>
      <c r="G125" s="115">
        <v>1</v>
      </c>
      <c r="H125" s="105">
        <v>493.58</v>
      </c>
      <c r="I125" s="105">
        <v>0</v>
      </c>
      <c r="J125" s="105">
        <v>348.57</v>
      </c>
      <c r="K125" s="100">
        <f t="shared" si="22"/>
        <v>3779860</v>
      </c>
      <c r="L125" s="105">
        <v>0</v>
      </c>
      <c r="M125" s="105">
        <v>0</v>
      </c>
      <c r="N125" s="105">
        <v>0</v>
      </c>
      <c r="O125" s="100">
        <v>3779860</v>
      </c>
      <c r="P125" s="112">
        <f t="shared" si="23"/>
        <v>7658.0493537015282</v>
      </c>
      <c r="Q125" s="112">
        <v>9673</v>
      </c>
      <c r="R125" s="101" t="s">
        <v>43</v>
      </c>
    </row>
    <row r="126" spans="1:19" ht="27" customHeight="1" x14ac:dyDescent="0.25">
      <c r="A126" s="101" t="s">
        <v>1483</v>
      </c>
      <c r="B126" s="95" t="s">
        <v>107</v>
      </c>
      <c r="C126" s="104">
        <v>1989</v>
      </c>
      <c r="D126" s="104" t="s">
        <v>21</v>
      </c>
      <c r="E126" s="104" t="s">
        <v>20</v>
      </c>
      <c r="F126" s="115">
        <v>2</v>
      </c>
      <c r="G126" s="115">
        <v>2</v>
      </c>
      <c r="H126" s="105">
        <v>129.69999999999999</v>
      </c>
      <c r="I126" s="105">
        <v>0</v>
      </c>
      <c r="J126" s="105">
        <v>129.69999999999999</v>
      </c>
      <c r="K126" s="100">
        <f>SUM(L126:O126)</f>
        <v>239642.18</v>
      </c>
      <c r="L126" s="105">
        <v>0</v>
      </c>
      <c r="M126" s="105">
        <v>0</v>
      </c>
      <c r="N126" s="105">
        <v>0</v>
      </c>
      <c r="O126" s="100">
        <v>239642.18</v>
      </c>
      <c r="P126" s="112">
        <f t="shared" si="23"/>
        <v>1847.665227447957</v>
      </c>
      <c r="Q126" s="112">
        <v>9673</v>
      </c>
      <c r="R126" s="101" t="s">
        <v>41</v>
      </c>
      <c r="S126" s="16">
        <f>O126</f>
        <v>239642.18</v>
      </c>
    </row>
    <row r="127" spans="1:19" ht="27" customHeight="1" x14ac:dyDescent="0.25">
      <c r="A127" s="101" t="s">
        <v>1484</v>
      </c>
      <c r="B127" s="95" t="s">
        <v>108</v>
      </c>
      <c r="C127" s="104">
        <v>1986</v>
      </c>
      <c r="D127" s="104" t="s">
        <v>21</v>
      </c>
      <c r="E127" s="104" t="s">
        <v>20</v>
      </c>
      <c r="F127" s="115">
        <v>2</v>
      </c>
      <c r="G127" s="115">
        <v>3</v>
      </c>
      <c r="H127" s="105">
        <v>1419</v>
      </c>
      <c r="I127" s="105">
        <v>0</v>
      </c>
      <c r="J127" s="105">
        <v>1103</v>
      </c>
      <c r="K127" s="100">
        <f t="shared" si="22"/>
        <v>3537750</v>
      </c>
      <c r="L127" s="105">
        <v>0</v>
      </c>
      <c r="M127" s="105">
        <v>0</v>
      </c>
      <c r="N127" s="105">
        <v>0</v>
      </c>
      <c r="O127" s="100">
        <v>3537750</v>
      </c>
      <c r="P127" s="112">
        <f t="shared" si="23"/>
        <v>2493.1289640591967</v>
      </c>
      <c r="Q127" s="112">
        <v>9673</v>
      </c>
      <c r="R127" s="101" t="s">
        <v>42</v>
      </c>
    </row>
    <row r="128" spans="1:19" ht="27" customHeight="1" x14ac:dyDescent="0.25">
      <c r="A128" s="153" t="s">
        <v>1485</v>
      </c>
      <c r="B128" s="167" t="s">
        <v>109</v>
      </c>
      <c r="C128" s="147">
        <v>1969</v>
      </c>
      <c r="D128" s="147" t="s">
        <v>21</v>
      </c>
      <c r="E128" s="147" t="s">
        <v>20</v>
      </c>
      <c r="F128" s="151">
        <v>2</v>
      </c>
      <c r="G128" s="151">
        <v>2</v>
      </c>
      <c r="H128" s="206">
        <v>1006</v>
      </c>
      <c r="I128" s="206">
        <v>0</v>
      </c>
      <c r="J128" s="206">
        <v>705.1</v>
      </c>
      <c r="K128" s="100">
        <f t="shared" si="22"/>
        <v>300000</v>
      </c>
      <c r="L128" s="105">
        <v>0</v>
      </c>
      <c r="M128" s="105">
        <v>0</v>
      </c>
      <c r="N128" s="105">
        <v>0</v>
      </c>
      <c r="O128" s="100">
        <v>300000</v>
      </c>
      <c r="P128" s="112">
        <f t="shared" si="23"/>
        <v>298.21073558648112</v>
      </c>
      <c r="Q128" s="112">
        <v>9673</v>
      </c>
      <c r="R128" s="101" t="s">
        <v>42</v>
      </c>
    </row>
    <row r="129" spans="1:19" ht="27" customHeight="1" x14ac:dyDescent="0.25">
      <c r="A129" s="154"/>
      <c r="B129" s="168"/>
      <c r="C129" s="148"/>
      <c r="D129" s="148"/>
      <c r="E129" s="148"/>
      <c r="F129" s="152"/>
      <c r="G129" s="152"/>
      <c r="H129" s="207"/>
      <c r="I129" s="207"/>
      <c r="J129" s="207"/>
      <c r="K129" s="100">
        <f t="shared" ref="K129" si="24">SUM(L129:O129)</f>
        <v>3762000</v>
      </c>
      <c r="L129" s="105">
        <v>0</v>
      </c>
      <c r="M129" s="105">
        <v>0</v>
      </c>
      <c r="N129" s="105">
        <v>0</v>
      </c>
      <c r="O129" s="100">
        <v>3762000</v>
      </c>
      <c r="P129" s="112">
        <f>K129/H128</f>
        <v>3739.5626242544731</v>
      </c>
      <c r="Q129" s="112">
        <v>9673</v>
      </c>
      <c r="R129" s="101" t="s">
        <v>43</v>
      </c>
    </row>
    <row r="130" spans="1:19" ht="27" customHeight="1" x14ac:dyDescent="0.25">
      <c r="A130" s="101" t="s">
        <v>1486</v>
      </c>
      <c r="B130" s="95" t="s">
        <v>110</v>
      </c>
      <c r="C130" s="104">
        <v>1987</v>
      </c>
      <c r="D130" s="104" t="s">
        <v>21</v>
      </c>
      <c r="E130" s="104" t="s">
        <v>20</v>
      </c>
      <c r="F130" s="115">
        <v>3</v>
      </c>
      <c r="G130" s="115">
        <v>2</v>
      </c>
      <c r="H130" s="105">
        <v>960.15</v>
      </c>
      <c r="I130" s="105">
        <v>0</v>
      </c>
      <c r="J130" s="105">
        <v>739.1</v>
      </c>
      <c r="K130" s="100">
        <f t="shared" si="22"/>
        <v>3723583.52</v>
      </c>
      <c r="L130" s="105">
        <v>0</v>
      </c>
      <c r="M130" s="105">
        <v>0</v>
      </c>
      <c r="N130" s="105">
        <v>0</v>
      </c>
      <c r="O130" s="100">
        <v>3723583.52</v>
      </c>
      <c r="P130" s="112">
        <f t="shared" si="23"/>
        <v>3878.126876008957</v>
      </c>
      <c r="Q130" s="112">
        <v>9673</v>
      </c>
      <c r="R130" s="101" t="s">
        <v>42</v>
      </c>
    </row>
    <row r="131" spans="1:19" ht="42" customHeight="1" x14ac:dyDescent="0.25">
      <c r="A131" s="193" t="s">
        <v>1006</v>
      </c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</row>
    <row r="132" spans="1:19" ht="42" customHeight="1" x14ac:dyDescent="0.25">
      <c r="A132" s="172" t="s">
        <v>851</v>
      </c>
      <c r="B132" s="172"/>
      <c r="C132" s="102" t="s">
        <v>22</v>
      </c>
      <c r="D132" s="102" t="s">
        <v>22</v>
      </c>
      <c r="E132" s="102" t="s">
        <v>22</v>
      </c>
      <c r="F132" s="134" t="s">
        <v>22</v>
      </c>
      <c r="G132" s="134" t="s">
        <v>22</v>
      </c>
      <c r="H132" s="135">
        <f t="shared" ref="H132:N132" si="25">SUM(H133)</f>
        <v>503.6</v>
      </c>
      <c r="I132" s="135">
        <f t="shared" si="25"/>
        <v>0</v>
      </c>
      <c r="J132" s="135">
        <f t="shared" si="25"/>
        <v>380</v>
      </c>
      <c r="K132" s="135">
        <f t="shared" si="25"/>
        <v>2370660</v>
      </c>
      <c r="L132" s="135">
        <f t="shared" si="25"/>
        <v>0</v>
      </c>
      <c r="M132" s="135">
        <f t="shared" si="25"/>
        <v>0</v>
      </c>
      <c r="N132" s="135">
        <f t="shared" si="25"/>
        <v>0</v>
      </c>
      <c r="O132" s="135">
        <f>SUM(O133)</f>
        <v>2370660</v>
      </c>
      <c r="P132" s="51">
        <f>K132/H132</f>
        <v>4707.4265289912628</v>
      </c>
      <c r="Q132" s="136" t="s">
        <v>22</v>
      </c>
      <c r="R132" s="137" t="s">
        <v>22</v>
      </c>
    </row>
    <row r="133" spans="1:19" ht="27" customHeight="1" x14ac:dyDescent="0.25">
      <c r="A133" s="101" t="s">
        <v>1487</v>
      </c>
      <c r="B133" s="127" t="s">
        <v>111</v>
      </c>
      <c r="C133" s="104">
        <v>1952</v>
      </c>
      <c r="D133" s="104" t="s">
        <v>21</v>
      </c>
      <c r="E133" s="104" t="s">
        <v>20</v>
      </c>
      <c r="F133" s="115">
        <v>2</v>
      </c>
      <c r="G133" s="115">
        <v>2</v>
      </c>
      <c r="H133" s="105">
        <v>503.6</v>
      </c>
      <c r="I133" s="105">
        <v>0</v>
      </c>
      <c r="J133" s="105">
        <v>380</v>
      </c>
      <c r="K133" s="100">
        <f>SUM(L133:O133)</f>
        <v>2370660</v>
      </c>
      <c r="L133" s="105">
        <v>0</v>
      </c>
      <c r="M133" s="105">
        <v>0</v>
      </c>
      <c r="N133" s="105">
        <v>0</v>
      </c>
      <c r="O133" s="100">
        <v>2370660</v>
      </c>
      <c r="P133" s="112">
        <f>K133/H133</f>
        <v>4707.4265289912628</v>
      </c>
      <c r="Q133" s="112">
        <v>9673</v>
      </c>
      <c r="R133" s="101" t="s">
        <v>42</v>
      </c>
    </row>
    <row r="134" spans="1:19" ht="42" customHeight="1" x14ac:dyDescent="0.25">
      <c r="A134" s="193" t="s">
        <v>1007</v>
      </c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</row>
    <row r="135" spans="1:19" ht="42" customHeight="1" x14ac:dyDescent="0.25">
      <c r="A135" s="172" t="s">
        <v>862</v>
      </c>
      <c r="B135" s="172"/>
      <c r="C135" s="102" t="s">
        <v>22</v>
      </c>
      <c r="D135" s="102" t="s">
        <v>22</v>
      </c>
      <c r="E135" s="102" t="s">
        <v>22</v>
      </c>
      <c r="F135" s="134" t="s">
        <v>22</v>
      </c>
      <c r="G135" s="134" t="s">
        <v>22</v>
      </c>
      <c r="H135" s="135">
        <f t="shared" ref="H135:N135" si="26">SUM(H136)</f>
        <v>8683.44</v>
      </c>
      <c r="I135" s="135">
        <f t="shared" si="26"/>
        <v>7056.2</v>
      </c>
      <c r="J135" s="135">
        <f t="shared" si="26"/>
        <v>107.1</v>
      </c>
      <c r="K135" s="135">
        <f t="shared" si="26"/>
        <v>5144200</v>
      </c>
      <c r="L135" s="135">
        <f t="shared" si="26"/>
        <v>0</v>
      </c>
      <c r="M135" s="135">
        <f t="shared" si="26"/>
        <v>0</v>
      </c>
      <c r="N135" s="135">
        <f t="shared" si="26"/>
        <v>0</v>
      </c>
      <c r="O135" s="135">
        <f>SUM(O136)</f>
        <v>5144200</v>
      </c>
      <c r="P135" s="51">
        <f>K135/H135</f>
        <v>592.41498760859747</v>
      </c>
      <c r="Q135" s="136" t="s">
        <v>22</v>
      </c>
      <c r="R135" s="137" t="s">
        <v>22</v>
      </c>
    </row>
    <row r="136" spans="1:19" ht="27" customHeight="1" x14ac:dyDescent="0.25">
      <c r="A136" s="101" t="s">
        <v>1488</v>
      </c>
      <c r="B136" s="127" t="s">
        <v>863</v>
      </c>
      <c r="C136" s="104">
        <v>1975</v>
      </c>
      <c r="D136" s="104" t="s">
        <v>21</v>
      </c>
      <c r="E136" s="104" t="s">
        <v>23</v>
      </c>
      <c r="F136" s="115">
        <v>9</v>
      </c>
      <c r="G136" s="115">
        <v>4</v>
      </c>
      <c r="H136" s="105">
        <v>8683.44</v>
      </c>
      <c r="I136" s="105">
        <v>7056.2</v>
      </c>
      <c r="J136" s="105">
        <v>107.1</v>
      </c>
      <c r="K136" s="100">
        <f>SUM(L136:O136)</f>
        <v>5144200</v>
      </c>
      <c r="L136" s="105">
        <v>0</v>
      </c>
      <c r="M136" s="105">
        <v>0</v>
      </c>
      <c r="N136" s="105">
        <v>0</v>
      </c>
      <c r="O136" s="100">
        <v>5144200</v>
      </c>
      <c r="P136" s="112">
        <f>K136/H136</f>
        <v>592.41498760859747</v>
      </c>
      <c r="Q136" s="112">
        <v>9673</v>
      </c>
      <c r="R136" s="101" t="s">
        <v>43</v>
      </c>
    </row>
    <row r="137" spans="1:19" ht="42" customHeight="1" x14ac:dyDescent="0.25">
      <c r="A137" s="193" t="s">
        <v>1008</v>
      </c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</row>
    <row r="138" spans="1:19" ht="42" customHeight="1" x14ac:dyDescent="0.25">
      <c r="A138" s="172" t="s">
        <v>5</v>
      </c>
      <c r="B138" s="172"/>
      <c r="C138" s="102" t="s">
        <v>22</v>
      </c>
      <c r="D138" s="102" t="s">
        <v>22</v>
      </c>
      <c r="E138" s="102" t="s">
        <v>22</v>
      </c>
      <c r="F138" s="134" t="s">
        <v>22</v>
      </c>
      <c r="G138" s="134" t="s">
        <v>22</v>
      </c>
      <c r="H138" s="135">
        <f t="shared" ref="H138:N138" si="27">SUM(H139:H147)</f>
        <v>32135.3</v>
      </c>
      <c r="I138" s="135">
        <f t="shared" si="27"/>
        <v>3035.3</v>
      </c>
      <c r="J138" s="135">
        <f t="shared" si="27"/>
        <v>13784.199999999999</v>
      </c>
      <c r="K138" s="135">
        <f t="shared" si="27"/>
        <v>28147665.48</v>
      </c>
      <c r="L138" s="135">
        <f t="shared" si="27"/>
        <v>0</v>
      </c>
      <c r="M138" s="135">
        <f t="shared" si="27"/>
        <v>0</v>
      </c>
      <c r="N138" s="135">
        <f t="shared" si="27"/>
        <v>0</v>
      </c>
      <c r="O138" s="135">
        <f>SUM(O139:O147)</f>
        <v>28147665.48</v>
      </c>
      <c r="P138" s="51">
        <f>K138/H138</f>
        <v>875.91108469502387</v>
      </c>
      <c r="Q138" s="136" t="s">
        <v>22</v>
      </c>
      <c r="R138" s="137" t="s">
        <v>22</v>
      </c>
    </row>
    <row r="139" spans="1:19" s="6" customFormat="1" ht="27" customHeight="1" x14ac:dyDescent="0.25">
      <c r="A139" s="131" t="s">
        <v>1489</v>
      </c>
      <c r="B139" s="95" t="s">
        <v>112</v>
      </c>
      <c r="C139" s="104">
        <v>1987</v>
      </c>
      <c r="D139" s="104" t="s">
        <v>21</v>
      </c>
      <c r="E139" s="104" t="s">
        <v>20</v>
      </c>
      <c r="F139" s="129">
        <v>2</v>
      </c>
      <c r="G139" s="129">
        <v>3</v>
      </c>
      <c r="H139" s="111">
        <v>1646</v>
      </c>
      <c r="I139" s="111">
        <v>17.2</v>
      </c>
      <c r="J139" s="111">
        <v>540.5</v>
      </c>
      <c r="K139" s="100">
        <f t="shared" ref="K139:K147" si="28">SUM(L139:O139)</f>
        <v>2503149.33</v>
      </c>
      <c r="L139" s="111">
        <v>0</v>
      </c>
      <c r="M139" s="111">
        <v>0</v>
      </c>
      <c r="N139" s="111">
        <v>0</v>
      </c>
      <c r="O139" s="111">
        <v>2503149.33</v>
      </c>
      <c r="P139" s="112">
        <f t="shared" ref="P139:P147" si="29">K139/H139</f>
        <v>1520.7468590522478</v>
      </c>
      <c r="Q139" s="112">
        <v>9673</v>
      </c>
      <c r="R139" s="101" t="s">
        <v>42</v>
      </c>
    </row>
    <row r="140" spans="1:19" ht="27" customHeight="1" x14ac:dyDescent="0.25">
      <c r="A140" s="131" t="s">
        <v>1490</v>
      </c>
      <c r="B140" s="95" t="s">
        <v>36</v>
      </c>
      <c r="C140" s="104">
        <v>1965</v>
      </c>
      <c r="D140" s="104" t="s">
        <v>21</v>
      </c>
      <c r="E140" s="104" t="s">
        <v>20</v>
      </c>
      <c r="F140" s="115">
        <v>2</v>
      </c>
      <c r="G140" s="115">
        <v>1</v>
      </c>
      <c r="H140" s="105">
        <v>433.4</v>
      </c>
      <c r="I140" s="105">
        <v>0</v>
      </c>
      <c r="J140" s="105">
        <v>264.10000000000002</v>
      </c>
      <c r="K140" s="100">
        <f t="shared" si="28"/>
        <v>340337.82</v>
      </c>
      <c r="L140" s="105">
        <v>0</v>
      </c>
      <c r="M140" s="105">
        <v>0</v>
      </c>
      <c r="N140" s="105">
        <v>0</v>
      </c>
      <c r="O140" s="100">
        <v>340337.82</v>
      </c>
      <c r="P140" s="112">
        <f t="shared" si="29"/>
        <v>785.27415782187359</v>
      </c>
      <c r="Q140" s="112">
        <v>9673</v>
      </c>
      <c r="R140" s="101" t="s">
        <v>42</v>
      </c>
    </row>
    <row r="141" spans="1:19" ht="27" customHeight="1" x14ac:dyDescent="0.25">
      <c r="A141" s="131" t="s">
        <v>1491</v>
      </c>
      <c r="B141" s="95" t="s">
        <v>29</v>
      </c>
      <c r="C141" s="104">
        <v>1986</v>
      </c>
      <c r="D141" s="104" t="s">
        <v>21</v>
      </c>
      <c r="E141" s="104" t="s">
        <v>23</v>
      </c>
      <c r="F141" s="115">
        <v>9</v>
      </c>
      <c r="G141" s="115">
        <v>2</v>
      </c>
      <c r="H141" s="105">
        <v>4371.1000000000004</v>
      </c>
      <c r="I141" s="105">
        <v>545.1</v>
      </c>
      <c r="J141" s="105">
        <v>2279.4</v>
      </c>
      <c r="K141" s="100">
        <f>SUM(L141:O141)</f>
        <v>4800000</v>
      </c>
      <c r="L141" s="105">
        <v>0</v>
      </c>
      <c r="M141" s="105">
        <v>0</v>
      </c>
      <c r="N141" s="105">
        <v>0</v>
      </c>
      <c r="O141" s="100">
        <v>4800000</v>
      </c>
      <c r="P141" s="112">
        <f>K141/H141</f>
        <v>1098.1217542495024</v>
      </c>
      <c r="Q141" s="112">
        <v>9673</v>
      </c>
      <c r="R141" s="101" t="s">
        <v>42</v>
      </c>
    </row>
    <row r="142" spans="1:19" ht="27" customHeight="1" x14ac:dyDescent="0.25">
      <c r="A142" s="131" t="s">
        <v>1492</v>
      </c>
      <c r="B142" s="95" t="s">
        <v>113</v>
      </c>
      <c r="C142" s="104">
        <v>1983</v>
      </c>
      <c r="D142" s="104" t="s">
        <v>21</v>
      </c>
      <c r="E142" s="104" t="s">
        <v>23</v>
      </c>
      <c r="F142" s="115">
        <v>9</v>
      </c>
      <c r="G142" s="115">
        <v>2</v>
      </c>
      <c r="H142" s="105">
        <v>4480.3</v>
      </c>
      <c r="I142" s="105">
        <v>172.8</v>
      </c>
      <c r="J142" s="105">
        <v>2279.4</v>
      </c>
      <c r="K142" s="100">
        <f t="shared" si="28"/>
        <v>3423021.89</v>
      </c>
      <c r="L142" s="105">
        <v>0</v>
      </c>
      <c r="M142" s="105">
        <v>0</v>
      </c>
      <c r="N142" s="105">
        <v>0</v>
      </c>
      <c r="O142" s="100">
        <v>3423021.89</v>
      </c>
      <c r="P142" s="112">
        <f t="shared" si="29"/>
        <v>764.01622435997592</v>
      </c>
      <c r="Q142" s="112">
        <v>9673</v>
      </c>
      <c r="R142" s="101" t="s">
        <v>41</v>
      </c>
      <c r="S142" s="16">
        <f>O142+O144</f>
        <v>6845927.21</v>
      </c>
    </row>
    <row r="143" spans="1:19" ht="27" customHeight="1" x14ac:dyDescent="0.25">
      <c r="A143" s="131" t="s">
        <v>1493</v>
      </c>
      <c r="B143" s="95" t="s">
        <v>114</v>
      </c>
      <c r="C143" s="104">
        <v>1988</v>
      </c>
      <c r="D143" s="104" t="s">
        <v>21</v>
      </c>
      <c r="E143" s="104" t="s">
        <v>20</v>
      </c>
      <c r="F143" s="115">
        <v>9</v>
      </c>
      <c r="G143" s="115">
        <v>1</v>
      </c>
      <c r="H143" s="105">
        <v>3755.9</v>
      </c>
      <c r="I143" s="105">
        <v>120.1</v>
      </c>
      <c r="J143" s="105">
        <v>1791.9</v>
      </c>
      <c r="K143" s="100">
        <f t="shared" si="28"/>
        <v>3000000</v>
      </c>
      <c r="L143" s="105">
        <v>0</v>
      </c>
      <c r="M143" s="105">
        <v>0</v>
      </c>
      <c r="N143" s="105">
        <v>0</v>
      </c>
      <c r="O143" s="100">
        <v>3000000</v>
      </c>
      <c r="P143" s="112">
        <f t="shared" si="29"/>
        <v>798.7433105247743</v>
      </c>
      <c r="Q143" s="112">
        <v>9673</v>
      </c>
      <c r="R143" s="101" t="s">
        <v>43</v>
      </c>
    </row>
    <row r="144" spans="1:19" ht="27" customHeight="1" x14ac:dyDescent="0.25">
      <c r="A144" s="131" t="s">
        <v>1494</v>
      </c>
      <c r="B144" s="95" t="s">
        <v>115</v>
      </c>
      <c r="C144" s="104">
        <v>1983</v>
      </c>
      <c r="D144" s="104" t="s">
        <v>21</v>
      </c>
      <c r="E144" s="104" t="s">
        <v>23</v>
      </c>
      <c r="F144" s="115">
        <v>9</v>
      </c>
      <c r="G144" s="115">
        <v>2</v>
      </c>
      <c r="H144" s="105">
        <v>3803.2</v>
      </c>
      <c r="I144" s="105">
        <v>514.4</v>
      </c>
      <c r="J144" s="105">
        <v>2226.5</v>
      </c>
      <c r="K144" s="100">
        <f t="shared" si="28"/>
        <v>3422905.32</v>
      </c>
      <c r="L144" s="105">
        <v>0</v>
      </c>
      <c r="M144" s="105">
        <v>0</v>
      </c>
      <c r="N144" s="105">
        <v>0</v>
      </c>
      <c r="O144" s="100">
        <v>3422905.32</v>
      </c>
      <c r="P144" s="112">
        <f t="shared" si="29"/>
        <v>900.00665755153557</v>
      </c>
      <c r="Q144" s="112">
        <v>9673</v>
      </c>
      <c r="R144" s="101" t="s">
        <v>41</v>
      </c>
    </row>
    <row r="145" spans="1:20" ht="27" customHeight="1" x14ac:dyDescent="0.25">
      <c r="A145" s="131" t="s">
        <v>1495</v>
      </c>
      <c r="B145" s="95" t="s">
        <v>116</v>
      </c>
      <c r="C145" s="104">
        <v>1985</v>
      </c>
      <c r="D145" s="104" t="s">
        <v>21</v>
      </c>
      <c r="E145" s="104" t="s">
        <v>23</v>
      </c>
      <c r="F145" s="115">
        <v>9</v>
      </c>
      <c r="G145" s="115">
        <v>3</v>
      </c>
      <c r="H145" s="105">
        <v>5642.3</v>
      </c>
      <c r="I145" s="105">
        <v>422.5</v>
      </c>
      <c r="J145" s="105">
        <v>2679.6</v>
      </c>
      <c r="K145" s="100">
        <f t="shared" si="28"/>
        <v>6564749</v>
      </c>
      <c r="L145" s="105">
        <v>0</v>
      </c>
      <c r="M145" s="105">
        <v>0</v>
      </c>
      <c r="N145" s="105">
        <v>0</v>
      </c>
      <c r="O145" s="100">
        <v>6564749</v>
      </c>
      <c r="P145" s="112">
        <f t="shared" si="29"/>
        <v>1163.4881165482161</v>
      </c>
      <c r="Q145" s="112">
        <v>9673</v>
      </c>
      <c r="R145" s="101" t="s">
        <v>42</v>
      </c>
    </row>
    <row r="146" spans="1:20" ht="27" customHeight="1" x14ac:dyDescent="0.25">
      <c r="A146" s="131" t="s">
        <v>1496</v>
      </c>
      <c r="B146" s="95" t="s">
        <v>1002</v>
      </c>
      <c r="C146" s="97">
        <v>1986</v>
      </c>
      <c r="D146" s="104" t="s">
        <v>21</v>
      </c>
      <c r="E146" s="104" t="s">
        <v>23</v>
      </c>
      <c r="F146" s="99">
        <v>5</v>
      </c>
      <c r="G146" s="99">
        <v>4</v>
      </c>
      <c r="H146" s="55">
        <v>4953.2</v>
      </c>
      <c r="I146" s="55">
        <v>0</v>
      </c>
      <c r="J146" s="55">
        <v>0</v>
      </c>
      <c r="K146" s="112">
        <f t="shared" si="28"/>
        <v>1093502.1200000001</v>
      </c>
      <c r="L146" s="112">
        <v>0</v>
      </c>
      <c r="M146" s="112">
        <v>0</v>
      </c>
      <c r="N146" s="112">
        <v>0</v>
      </c>
      <c r="O146" s="100">
        <v>1093502.1200000001</v>
      </c>
      <c r="P146" s="112">
        <f t="shared" si="29"/>
        <v>220.76680125979169</v>
      </c>
      <c r="Q146" s="112">
        <v>9673</v>
      </c>
      <c r="R146" s="101" t="s">
        <v>43</v>
      </c>
      <c r="S146" s="16"/>
      <c r="T146" s="16"/>
    </row>
    <row r="147" spans="1:20" ht="27" customHeight="1" x14ac:dyDescent="0.25">
      <c r="A147" s="131" t="s">
        <v>1497</v>
      </c>
      <c r="B147" s="95" t="s">
        <v>117</v>
      </c>
      <c r="C147" s="104">
        <v>1988</v>
      </c>
      <c r="D147" s="104" t="s">
        <v>21</v>
      </c>
      <c r="E147" s="104" t="s">
        <v>23</v>
      </c>
      <c r="F147" s="115">
        <v>9</v>
      </c>
      <c r="G147" s="115">
        <v>1</v>
      </c>
      <c r="H147" s="105">
        <v>3049.9</v>
      </c>
      <c r="I147" s="105">
        <v>1243.2</v>
      </c>
      <c r="J147" s="105">
        <v>1722.8</v>
      </c>
      <c r="K147" s="100">
        <f t="shared" si="28"/>
        <v>3000000</v>
      </c>
      <c r="L147" s="105">
        <v>0</v>
      </c>
      <c r="M147" s="105">
        <v>0</v>
      </c>
      <c r="N147" s="105">
        <v>0</v>
      </c>
      <c r="O147" s="100">
        <v>3000000</v>
      </c>
      <c r="P147" s="112">
        <f t="shared" si="29"/>
        <v>983.63880782976491</v>
      </c>
      <c r="Q147" s="112">
        <v>9673</v>
      </c>
      <c r="R147" s="101" t="s">
        <v>43</v>
      </c>
    </row>
    <row r="148" spans="1:20" ht="42" customHeight="1" x14ac:dyDescent="0.25">
      <c r="A148" s="193" t="s">
        <v>1009</v>
      </c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</row>
    <row r="149" spans="1:20" ht="42" customHeight="1" x14ac:dyDescent="0.25">
      <c r="A149" s="172" t="s">
        <v>6</v>
      </c>
      <c r="B149" s="172"/>
      <c r="C149" s="102" t="s">
        <v>22</v>
      </c>
      <c r="D149" s="102" t="s">
        <v>22</v>
      </c>
      <c r="E149" s="102" t="s">
        <v>22</v>
      </c>
      <c r="F149" s="134" t="s">
        <v>22</v>
      </c>
      <c r="G149" s="134" t="s">
        <v>22</v>
      </c>
      <c r="H149" s="135">
        <f t="shared" ref="H149:N149" si="30">SUM(H150:H164)</f>
        <v>15912.85</v>
      </c>
      <c r="I149" s="135">
        <f t="shared" si="30"/>
        <v>852.3</v>
      </c>
      <c r="J149" s="135">
        <f t="shared" si="30"/>
        <v>14135.550000000001</v>
      </c>
      <c r="K149" s="135">
        <f t="shared" si="30"/>
        <v>54225526.179999992</v>
      </c>
      <c r="L149" s="135">
        <f t="shared" si="30"/>
        <v>0</v>
      </c>
      <c r="M149" s="135">
        <f t="shared" si="30"/>
        <v>0</v>
      </c>
      <c r="N149" s="135">
        <f t="shared" si="30"/>
        <v>0</v>
      </c>
      <c r="O149" s="135">
        <f>SUM(O150:O164)</f>
        <v>54225526.179999992</v>
      </c>
      <c r="P149" s="51">
        <f>K149/H149</f>
        <v>3407.6564650581126</v>
      </c>
      <c r="Q149" s="136" t="s">
        <v>22</v>
      </c>
      <c r="R149" s="137" t="s">
        <v>22</v>
      </c>
    </row>
    <row r="150" spans="1:20" ht="27" customHeight="1" x14ac:dyDescent="0.25">
      <c r="A150" s="131" t="s">
        <v>1498</v>
      </c>
      <c r="B150" s="95" t="s">
        <v>118</v>
      </c>
      <c r="C150" s="104">
        <v>1959</v>
      </c>
      <c r="D150" s="104" t="s">
        <v>21</v>
      </c>
      <c r="E150" s="104" t="s">
        <v>20</v>
      </c>
      <c r="F150" s="115">
        <v>2</v>
      </c>
      <c r="G150" s="115">
        <v>3</v>
      </c>
      <c r="H150" s="105">
        <v>679.8</v>
      </c>
      <c r="I150" s="105">
        <v>0</v>
      </c>
      <c r="J150" s="105">
        <v>642.1</v>
      </c>
      <c r="K150" s="100">
        <f t="shared" ref="K150:K164" si="31">SUM(L150:O150)</f>
        <v>3229619.15</v>
      </c>
      <c r="L150" s="105">
        <v>0</v>
      </c>
      <c r="M150" s="105">
        <v>0</v>
      </c>
      <c r="N150" s="105">
        <v>0</v>
      </c>
      <c r="O150" s="100">
        <v>3229619.15</v>
      </c>
      <c r="P150" s="112">
        <f t="shared" ref="P150:P164" si="32">K150/H150</f>
        <v>4750.8372315386878</v>
      </c>
      <c r="Q150" s="112">
        <v>9673</v>
      </c>
      <c r="R150" s="101" t="s">
        <v>42</v>
      </c>
    </row>
    <row r="151" spans="1:20" ht="27" customHeight="1" x14ac:dyDescent="0.25">
      <c r="A151" s="131" t="s">
        <v>1499</v>
      </c>
      <c r="B151" s="95" t="s">
        <v>119</v>
      </c>
      <c r="C151" s="104">
        <v>1960</v>
      </c>
      <c r="D151" s="104" t="s">
        <v>21</v>
      </c>
      <c r="E151" s="104" t="s">
        <v>20</v>
      </c>
      <c r="F151" s="115">
        <v>2</v>
      </c>
      <c r="G151" s="115">
        <v>2</v>
      </c>
      <c r="H151" s="105">
        <v>684</v>
      </c>
      <c r="I151" s="105">
        <v>0</v>
      </c>
      <c r="J151" s="105">
        <v>648.1</v>
      </c>
      <c r="K151" s="100">
        <f t="shared" si="31"/>
        <v>2976600</v>
      </c>
      <c r="L151" s="105">
        <v>0</v>
      </c>
      <c r="M151" s="105">
        <v>0</v>
      </c>
      <c r="N151" s="105">
        <v>0</v>
      </c>
      <c r="O151" s="100">
        <v>2976600</v>
      </c>
      <c r="P151" s="112">
        <f t="shared" si="32"/>
        <v>4351.7543859649122</v>
      </c>
      <c r="Q151" s="112">
        <v>9673</v>
      </c>
      <c r="R151" s="101" t="s">
        <v>43</v>
      </c>
    </row>
    <row r="152" spans="1:20" ht="27" customHeight="1" x14ac:dyDescent="0.25">
      <c r="A152" s="131" t="s">
        <v>1500</v>
      </c>
      <c r="B152" s="95" t="s">
        <v>120</v>
      </c>
      <c r="C152" s="104">
        <v>1959</v>
      </c>
      <c r="D152" s="104" t="s">
        <v>21</v>
      </c>
      <c r="E152" s="104" t="s">
        <v>20</v>
      </c>
      <c r="F152" s="115">
        <v>2</v>
      </c>
      <c r="G152" s="115">
        <v>2</v>
      </c>
      <c r="H152" s="105">
        <v>688.9</v>
      </c>
      <c r="I152" s="105">
        <v>0</v>
      </c>
      <c r="J152" s="105">
        <v>654.6</v>
      </c>
      <c r="K152" s="100">
        <f t="shared" si="31"/>
        <v>3371061.19</v>
      </c>
      <c r="L152" s="105">
        <v>0</v>
      </c>
      <c r="M152" s="105">
        <v>0</v>
      </c>
      <c r="N152" s="105">
        <v>0</v>
      </c>
      <c r="O152" s="100">
        <v>3371061.19</v>
      </c>
      <c r="P152" s="112">
        <f t="shared" si="32"/>
        <v>4893.396995209755</v>
      </c>
      <c r="Q152" s="112">
        <v>9673</v>
      </c>
      <c r="R152" s="101" t="s">
        <v>42</v>
      </c>
    </row>
    <row r="153" spans="1:20" ht="27" customHeight="1" x14ac:dyDescent="0.25">
      <c r="A153" s="131" t="s">
        <v>1501</v>
      </c>
      <c r="B153" s="95" t="s">
        <v>121</v>
      </c>
      <c r="C153" s="104">
        <v>1959</v>
      </c>
      <c r="D153" s="104" t="s">
        <v>21</v>
      </c>
      <c r="E153" s="104" t="s">
        <v>20</v>
      </c>
      <c r="F153" s="115">
        <v>2</v>
      </c>
      <c r="G153" s="115">
        <v>3</v>
      </c>
      <c r="H153" s="105">
        <v>910.8</v>
      </c>
      <c r="I153" s="105">
        <v>0</v>
      </c>
      <c r="J153" s="105">
        <v>863.3</v>
      </c>
      <c r="K153" s="100">
        <f t="shared" si="31"/>
        <v>3900600</v>
      </c>
      <c r="L153" s="105">
        <v>0</v>
      </c>
      <c r="M153" s="105">
        <v>0</v>
      </c>
      <c r="N153" s="105">
        <v>0</v>
      </c>
      <c r="O153" s="100">
        <v>3900600</v>
      </c>
      <c r="P153" s="112">
        <f t="shared" si="32"/>
        <v>4282.608695652174</v>
      </c>
      <c r="Q153" s="112">
        <v>9673</v>
      </c>
      <c r="R153" s="101" t="s">
        <v>43</v>
      </c>
    </row>
    <row r="154" spans="1:20" ht="27" customHeight="1" x14ac:dyDescent="0.25">
      <c r="A154" s="131" t="s">
        <v>1502</v>
      </c>
      <c r="B154" s="95" t="s">
        <v>1000</v>
      </c>
      <c r="C154" s="104">
        <v>1969</v>
      </c>
      <c r="D154" s="104" t="s">
        <v>21</v>
      </c>
      <c r="E154" s="104" t="s">
        <v>20</v>
      </c>
      <c r="F154" s="115">
        <v>5</v>
      </c>
      <c r="G154" s="115">
        <v>4</v>
      </c>
      <c r="H154" s="105">
        <v>3465.5</v>
      </c>
      <c r="I154" s="105">
        <v>714.1</v>
      </c>
      <c r="J154" s="105">
        <v>2508.1999999999998</v>
      </c>
      <c r="K154" s="100">
        <f>SUM(L154:O154)</f>
        <v>3363849.99</v>
      </c>
      <c r="L154" s="105">
        <v>0</v>
      </c>
      <c r="M154" s="105">
        <v>0</v>
      </c>
      <c r="N154" s="105">
        <v>0</v>
      </c>
      <c r="O154" s="100">
        <v>3363849.99</v>
      </c>
      <c r="P154" s="112">
        <f t="shared" si="32"/>
        <v>970.6680103881115</v>
      </c>
      <c r="Q154" s="112">
        <v>9673</v>
      </c>
      <c r="R154" s="101" t="s">
        <v>42</v>
      </c>
    </row>
    <row r="155" spans="1:20" ht="27" customHeight="1" x14ac:dyDescent="0.25">
      <c r="A155" s="153" t="s">
        <v>1503</v>
      </c>
      <c r="B155" s="167" t="s">
        <v>123</v>
      </c>
      <c r="C155" s="147">
        <v>1960</v>
      </c>
      <c r="D155" s="147" t="s">
        <v>21</v>
      </c>
      <c r="E155" s="147" t="s">
        <v>20</v>
      </c>
      <c r="F155" s="151">
        <v>2</v>
      </c>
      <c r="G155" s="151">
        <v>2</v>
      </c>
      <c r="H155" s="206">
        <v>915.6</v>
      </c>
      <c r="I155" s="206">
        <v>0</v>
      </c>
      <c r="J155" s="206">
        <v>654.6</v>
      </c>
      <c r="K155" s="100">
        <f t="shared" si="31"/>
        <v>4562400</v>
      </c>
      <c r="L155" s="105">
        <v>0</v>
      </c>
      <c r="M155" s="105">
        <v>0</v>
      </c>
      <c r="N155" s="105">
        <v>0</v>
      </c>
      <c r="O155" s="100">
        <v>4562400</v>
      </c>
      <c r="P155" s="112">
        <f t="shared" si="32"/>
        <v>4982.9619921363037</v>
      </c>
      <c r="Q155" s="112">
        <v>9673</v>
      </c>
      <c r="R155" s="101" t="s">
        <v>41</v>
      </c>
      <c r="S155" s="16">
        <f>O155+O159+O160+O161</f>
        <v>14891706.060000001</v>
      </c>
    </row>
    <row r="156" spans="1:20" ht="27" customHeight="1" x14ac:dyDescent="0.25">
      <c r="A156" s="154"/>
      <c r="B156" s="168"/>
      <c r="C156" s="148"/>
      <c r="D156" s="148"/>
      <c r="E156" s="148"/>
      <c r="F156" s="152"/>
      <c r="G156" s="152"/>
      <c r="H156" s="207"/>
      <c r="I156" s="207"/>
      <c r="J156" s="207"/>
      <c r="K156" s="100">
        <f>SUM(L156:O156)</f>
        <v>4931834.75</v>
      </c>
      <c r="L156" s="105">
        <v>0</v>
      </c>
      <c r="M156" s="105">
        <v>0</v>
      </c>
      <c r="N156" s="105">
        <v>0</v>
      </c>
      <c r="O156" s="100">
        <v>4931834.75</v>
      </c>
      <c r="P156" s="112">
        <f>K156/H155</f>
        <v>5386.4512341633899</v>
      </c>
      <c r="Q156" s="112">
        <v>9673</v>
      </c>
      <c r="R156" s="101" t="s">
        <v>42</v>
      </c>
    </row>
    <row r="157" spans="1:20" ht="27" customHeight="1" x14ac:dyDescent="0.25">
      <c r="A157" s="131" t="s">
        <v>1504</v>
      </c>
      <c r="B157" s="95" t="s">
        <v>124</v>
      </c>
      <c r="C157" s="104">
        <v>1960</v>
      </c>
      <c r="D157" s="104" t="s">
        <v>21</v>
      </c>
      <c r="E157" s="104" t="s">
        <v>20</v>
      </c>
      <c r="F157" s="115">
        <v>2</v>
      </c>
      <c r="G157" s="115">
        <v>2</v>
      </c>
      <c r="H157" s="105">
        <v>679.8</v>
      </c>
      <c r="I157" s="105">
        <v>0</v>
      </c>
      <c r="J157" s="105">
        <v>656.3</v>
      </c>
      <c r="K157" s="100">
        <f t="shared" si="31"/>
        <v>2857800</v>
      </c>
      <c r="L157" s="105">
        <v>0</v>
      </c>
      <c r="M157" s="105">
        <v>0</v>
      </c>
      <c r="N157" s="105">
        <v>0</v>
      </c>
      <c r="O157" s="100">
        <v>2857800</v>
      </c>
      <c r="P157" s="112">
        <f t="shared" si="32"/>
        <v>4203.8834951456311</v>
      </c>
      <c r="Q157" s="112">
        <v>9673</v>
      </c>
      <c r="R157" s="101" t="s">
        <v>43</v>
      </c>
    </row>
    <row r="158" spans="1:20" ht="27" customHeight="1" x14ac:dyDescent="0.25">
      <c r="A158" s="131" t="s">
        <v>1505</v>
      </c>
      <c r="B158" s="95" t="s">
        <v>122</v>
      </c>
      <c r="C158" s="104">
        <v>1974</v>
      </c>
      <c r="D158" s="104" t="s">
        <v>21</v>
      </c>
      <c r="E158" s="104" t="s">
        <v>20</v>
      </c>
      <c r="F158" s="115">
        <v>5</v>
      </c>
      <c r="G158" s="115">
        <v>4</v>
      </c>
      <c r="H158" s="105">
        <v>3222.95</v>
      </c>
      <c r="I158" s="105">
        <v>138.19999999999999</v>
      </c>
      <c r="J158" s="105">
        <v>3084.75</v>
      </c>
      <c r="K158" s="100">
        <f>SUM(L158:O158)</f>
        <v>3782500</v>
      </c>
      <c r="L158" s="105">
        <v>0</v>
      </c>
      <c r="M158" s="105">
        <v>0</v>
      </c>
      <c r="N158" s="105">
        <v>0</v>
      </c>
      <c r="O158" s="100">
        <v>3782500</v>
      </c>
      <c r="P158" s="112">
        <f>K158/H158</f>
        <v>1173.6142354054516</v>
      </c>
      <c r="Q158" s="112">
        <v>9673</v>
      </c>
      <c r="R158" s="101" t="s">
        <v>43</v>
      </c>
    </row>
    <row r="159" spans="1:20" ht="27" customHeight="1" x14ac:dyDescent="0.25">
      <c r="A159" s="131" t="s">
        <v>1506</v>
      </c>
      <c r="B159" s="95" t="s">
        <v>125</v>
      </c>
      <c r="C159" s="104">
        <v>1958</v>
      </c>
      <c r="D159" s="104" t="s">
        <v>21</v>
      </c>
      <c r="E159" s="104" t="s">
        <v>20</v>
      </c>
      <c r="F159" s="115">
        <v>2</v>
      </c>
      <c r="G159" s="115">
        <v>3</v>
      </c>
      <c r="H159" s="105">
        <v>909.5</v>
      </c>
      <c r="I159" s="105">
        <v>0</v>
      </c>
      <c r="J159" s="105">
        <v>862.2</v>
      </c>
      <c r="K159" s="100">
        <f t="shared" si="31"/>
        <v>3717862.41</v>
      </c>
      <c r="L159" s="105">
        <v>0</v>
      </c>
      <c r="M159" s="105">
        <v>0</v>
      </c>
      <c r="N159" s="105">
        <v>0</v>
      </c>
      <c r="O159" s="100">
        <v>3717862.41</v>
      </c>
      <c r="P159" s="112">
        <f t="shared" si="32"/>
        <v>4087.8091368884002</v>
      </c>
      <c r="Q159" s="112">
        <v>9673</v>
      </c>
      <c r="R159" s="101" t="s">
        <v>41</v>
      </c>
    </row>
    <row r="160" spans="1:20" ht="27" customHeight="1" x14ac:dyDescent="0.25">
      <c r="A160" s="131" t="s">
        <v>1507</v>
      </c>
      <c r="B160" s="95" t="s">
        <v>126</v>
      </c>
      <c r="C160" s="104">
        <v>1958</v>
      </c>
      <c r="D160" s="104" t="s">
        <v>21</v>
      </c>
      <c r="E160" s="104" t="s">
        <v>20</v>
      </c>
      <c r="F160" s="115">
        <v>2</v>
      </c>
      <c r="G160" s="115">
        <v>3</v>
      </c>
      <c r="H160" s="105">
        <v>900.4</v>
      </c>
      <c r="I160" s="105">
        <v>0</v>
      </c>
      <c r="J160" s="105">
        <v>853.9</v>
      </c>
      <c r="K160" s="100">
        <f t="shared" si="31"/>
        <v>3672396.42</v>
      </c>
      <c r="L160" s="105">
        <v>0</v>
      </c>
      <c r="M160" s="105">
        <v>0</v>
      </c>
      <c r="N160" s="105">
        <v>0</v>
      </c>
      <c r="O160" s="100">
        <v>3672396.42</v>
      </c>
      <c r="P160" s="112">
        <f t="shared" si="32"/>
        <v>4078.6277432252332</v>
      </c>
      <c r="Q160" s="112">
        <v>9673</v>
      </c>
      <c r="R160" s="101" t="s">
        <v>41</v>
      </c>
    </row>
    <row r="161" spans="1:21" ht="27" customHeight="1" x14ac:dyDescent="0.25">
      <c r="A161" s="131" t="s">
        <v>1508</v>
      </c>
      <c r="B161" s="95" t="s">
        <v>127</v>
      </c>
      <c r="C161" s="97">
        <v>1958</v>
      </c>
      <c r="D161" s="104" t="s">
        <v>21</v>
      </c>
      <c r="E161" s="104" t="s">
        <v>20</v>
      </c>
      <c r="F161" s="115">
        <v>2</v>
      </c>
      <c r="G161" s="115">
        <v>2</v>
      </c>
      <c r="H161" s="105">
        <v>677.1</v>
      </c>
      <c r="I161" s="105">
        <v>0</v>
      </c>
      <c r="J161" s="105">
        <v>644.1</v>
      </c>
      <c r="K161" s="100">
        <f t="shared" si="31"/>
        <v>2939047.23</v>
      </c>
      <c r="L161" s="105">
        <v>0</v>
      </c>
      <c r="M161" s="105">
        <v>0</v>
      </c>
      <c r="N161" s="105">
        <v>0</v>
      </c>
      <c r="O161" s="100">
        <v>2939047.23</v>
      </c>
      <c r="P161" s="112">
        <f t="shared" si="32"/>
        <v>4340.6398316349132</v>
      </c>
      <c r="Q161" s="112">
        <v>9673</v>
      </c>
      <c r="R161" s="101" t="s">
        <v>41</v>
      </c>
    </row>
    <row r="162" spans="1:21" ht="27" customHeight="1" x14ac:dyDescent="0.25">
      <c r="A162" s="131" t="s">
        <v>1509</v>
      </c>
      <c r="B162" s="95" t="s">
        <v>128</v>
      </c>
      <c r="C162" s="97">
        <v>1958</v>
      </c>
      <c r="D162" s="104" t="s">
        <v>21</v>
      </c>
      <c r="E162" s="104" t="s">
        <v>20</v>
      </c>
      <c r="F162" s="115">
        <v>2</v>
      </c>
      <c r="G162" s="115">
        <v>2</v>
      </c>
      <c r="H162" s="105">
        <v>692.5</v>
      </c>
      <c r="I162" s="105">
        <v>0</v>
      </c>
      <c r="J162" s="105">
        <v>659.3</v>
      </c>
      <c r="K162" s="100">
        <f t="shared" si="31"/>
        <v>3220380.49</v>
      </c>
      <c r="L162" s="105">
        <v>0</v>
      </c>
      <c r="M162" s="105">
        <v>0</v>
      </c>
      <c r="N162" s="105">
        <v>0</v>
      </c>
      <c r="O162" s="100">
        <v>3220380.49</v>
      </c>
      <c r="P162" s="112">
        <f t="shared" si="32"/>
        <v>4650.3689386281594</v>
      </c>
      <c r="Q162" s="112">
        <v>9673</v>
      </c>
      <c r="R162" s="101" t="s">
        <v>42</v>
      </c>
    </row>
    <row r="163" spans="1:21" ht="27" customHeight="1" x14ac:dyDescent="0.25">
      <c r="A163" s="131" t="s">
        <v>1510</v>
      </c>
      <c r="B163" s="95" t="s">
        <v>129</v>
      </c>
      <c r="C163" s="97">
        <v>1958</v>
      </c>
      <c r="D163" s="104" t="s">
        <v>21</v>
      </c>
      <c r="E163" s="104" t="s">
        <v>20</v>
      </c>
      <c r="F163" s="115">
        <v>2</v>
      </c>
      <c r="G163" s="115">
        <v>3</v>
      </c>
      <c r="H163" s="105">
        <v>909.5</v>
      </c>
      <c r="I163" s="105">
        <v>0</v>
      </c>
      <c r="J163" s="105">
        <v>862.6</v>
      </c>
      <c r="K163" s="100">
        <f t="shared" si="31"/>
        <v>4425182.18</v>
      </c>
      <c r="L163" s="105">
        <v>0</v>
      </c>
      <c r="M163" s="105">
        <v>0</v>
      </c>
      <c r="N163" s="105">
        <v>0</v>
      </c>
      <c r="O163" s="100">
        <v>4425182.18</v>
      </c>
      <c r="P163" s="112">
        <f t="shared" si="32"/>
        <v>4865.5109180868603</v>
      </c>
      <c r="Q163" s="112">
        <v>9673</v>
      </c>
      <c r="R163" s="101" t="s">
        <v>42</v>
      </c>
    </row>
    <row r="164" spans="1:21" ht="27" customHeight="1" x14ac:dyDescent="0.25">
      <c r="A164" s="131" t="s">
        <v>1511</v>
      </c>
      <c r="B164" s="95" t="s">
        <v>130</v>
      </c>
      <c r="C164" s="97">
        <v>1958</v>
      </c>
      <c r="D164" s="104" t="s">
        <v>21</v>
      </c>
      <c r="E164" s="104" t="s">
        <v>20</v>
      </c>
      <c r="F164" s="115">
        <v>2</v>
      </c>
      <c r="G164" s="115">
        <v>2</v>
      </c>
      <c r="H164" s="105">
        <v>576.5</v>
      </c>
      <c r="I164" s="105">
        <v>0</v>
      </c>
      <c r="J164" s="105">
        <v>541.5</v>
      </c>
      <c r="K164" s="100">
        <f t="shared" si="31"/>
        <v>3274392.37</v>
      </c>
      <c r="L164" s="105">
        <v>0</v>
      </c>
      <c r="M164" s="105">
        <v>0</v>
      </c>
      <c r="N164" s="105">
        <v>0</v>
      </c>
      <c r="O164" s="100">
        <v>3274392.37</v>
      </c>
      <c r="P164" s="112">
        <f t="shared" si="32"/>
        <v>5679.7786123156984</v>
      </c>
      <c r="Q164" s="112">
        <v>9673</v>
      </c>
      <c r="R164" s="101" t="s">
        <v>42</v>
      </c>
    </row>
    <row r="165" spans="1:21" ht="42" customHeight="1" x14ac:dyDescent="0.25">
      <c r="A165" s="193" t="s">
        <v>1010</v>
      </c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</row>
    <row r="166" spans="1:21" ht="42" customHeight="1" x14ac:dyDescent="0.25">
      <c r="A166" s="172" t="s">
        <v>133</v>
      </c>
      <c r="B166" s="172"/>
      <c r="C166" s="102" t="s">
        <v>22</v>
      </c>
      <c r="D166" s="102" t="s">
        <v>22</v>
      </c>
      <c r="E166" s="102" t="s">
        <v>22</v>
      </c>
      <c r="F166" s="134" t="s">
        <v>22</v>
      </c>
      <c r="G166" s="134" t="s">
        <v>22</v>
      </c>
      <c r="H166" s="135">
        <f t="shared" ref="H166:N166" si="33">SUM(H167:H168)</f>
        <v>536.20000000000005</v>
      </c>
      <c r="I166" s="135">
        <f t="shared" si="33"/>
        <v>116.9</v>
      </c>
      <c r="J166" s="135">
        <f t="shared" si="33"/>
        <v>419.29999999999995</v>
      </c>
      <c r="K166" s="135">
        <f t="shared" si="33"/>
        <v>3619762</v>
      </c>
      <c r="L166" s="135">
        <f t="shared" si="33"/>
        <v>0</v>
      </c>
      <c r="M166" s="135">
        <f t="shared" si="33"/>
        <v>0</v>
      </c>
      <c r="N166" s="135">
        <f t="shared" si="33"/>
        <v>0</v>
      </c>
      <c r="O166" s="135">
        <f>SUM(O167:O168)</f>
        <v>3619762</v>
      </c>
      <c r="P166" s="51">
        <f>K166/H166</f>
        <v>6750.7683700111893</v>
      </c>
      <c r="Q166" s="136" t="s">
        <v>22</v>
      </c>
      <c r="R166" s="137" t="s">
        <v>22</v>
      </c>
    </row>
    <row r="167" spans="1:21" s="23" customFormat="1" ht="27" customHeight="1" x14ac:dyDescent="0.25">
      <c r="A167" s="117" t="s">
        <v>1512</v>
      </c>
      <c r="B167" s="95" t="s">
        <v>131</v>
      </c>
      <c r="C167" s="97">
        <v>1961</v>
      </c>
      <c r="D167" s="97" t="s">
        <v>21</v>
      </c>
      <c r="E167" s="97" t="s">
        <v>20</v>
      </c>
      <c r="F167" s="97">
        <v>2</v>
      </c>
      <c r="G167" s="97">
        <v>1</v>
      </c>
      <c r="H167" s="56">
        <v>234.1</v>
      </c>
      <c r="I167" s="56">
        <v>92.5</v>
      </c>
      <c r="J167" s="56">
        <v>141.6</v>
      </c>
      <c r="K167" s="100">
        <f>SUM(L167:O167)</f>
        <v>2381200</v>
      </c>
      <c r="L167" s="57">
        <v>0</v>
      </c>
      <c r="M167" s="57">
        <v>0</v>
      </c>
      <c r="N167" s="57">
        <v>0</v>
      </c>
      <c r="O167" s="109">
        <v>2381200</v>
      </c>
      <c r="P167" s="112">
        <f>K167/H167</f>
        <v>10171.721486544213</v>
      </c>
      <c r="Q167" s="112">
        <v>9673</v>
      </c>
      <c r="R167" s="117" t="s">
        <v>43</v>
      </c>
      <c r="S167" s="27"/>
      <c r="T167" s="27"/>
      <c r="U167" s="27"/>
    </row>
    <row r="168" spans="1:21" s="26" customFormat="1" ht="27" customHeight="1" x14ac:dyDescent="0.25">
      <c r="A168" s="117" t="s">
        <v>1513</v>
      </c>
      <c r="B168" s="95" t="s">
        <v>132</v>
      </c>
      <c r="C168" s="97">
        <v>1960</v>
      </c>
      <c r="D168" s="97" t="s">
        <v>21</v>
      </c>
      <c r="E168" s="97" t="s">
        <v>20</v>
      </c>
      <c r="F168" s="99">
        <v>2</v>
      </c>
      <c r="G168" s="99">
        <v>1</v>
      </c>
      <c r="H168" s="105">
        <v>302.10000000000002</v>
      </c>
      <c r="I168" s="105">
        <v>24.4</v>
      </c>
      <c r="J168" s="105">
        <v>277.7</v>
      </c>
      <c r="K168" s="100">
        <f>SUM(L168:O168)</f>
        <v>1238562</v>
      </c>
      <c r="L168" s="105">
        <v>0</v>
      </c>
      <c r="M168" s="105">
        <v>0</v>
      </c>
      <c r="N168" s="105">
        <v>0</v>
      </c>
      <c r="O168" s="105">
        <v>1238562</v>
      </c>
      <c r="P168" s="112">
        <f>K168/H168</f>
        <v>4099.841112214498</v>
      </c>
      <c r="Q168" s="112">
        <v>9673</v>
      </c>
      <c r="R168" s="54" t="s">
        <v>42</v>
      </c>
      <c r="S168" s="25"/>
      <c r="T168" s="25"/>
      <c r="U168" s="25"/>
    </row>
    <row r="169" spans="1:21" ht="42" customHeight="1" x14ac:dyDescent="0.25">
      <c r="A169" s="193" t="s">
        <v>1011</v>
      </c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</row>
    <row r="170" spans="1:21" ht="42" customHeight="1" x14ac:dyDescent="0.25">
      <c r="A170" s="172" t="s">
        <v>987</v>
      </c>
      <c r="B170" s="172"/>
      <c r="C170" s="76" t="s">
        <v>22</v>
      </c>
      <c r="D170" s="76" t="s">
        <v>22</v>
      </c>
      <c r="E170" s="76" t="s">
        <v>22</v>
      </c>
      <c r="F170" s="50" t="s">
        <v>22</v>
      </c>
      <c r="G170" s="50" t="s">
        <v>22</v>
      </c>
      <c r="H170" s="139">
        <f t="shared" ref="H170:N170" si="34">SUM(H171:H175)</f>
        <v>15506.2</v>
      </c>
      <c r="I170" s="139">
        <f t="shared" si="34"/>
        <v>3553.3999999999996</v>
      </c>
      <c r="J170" s="139">
        <f t="shared" si="34"/>
        <v>11952.8</v>
      </c>
      <c r="K170" s="139">
        <f t="shared" si="34"/>
        <v>28365715</v>
      </c>
      <c r="L170" s="139">
        <f t="shared" si="34"/>
        <v>0</v>
      </c>
      <c r="M170" s="139">
        <f t="shared" si="34"/>
        <v>0</v>
      </c>
      <c r="N170" s="139">
        <f t="shared" si="34"/>
        <v>0</v>
      </c>
      <c r="O170" s="139">
        <f>SUM(O171:O175)</f>
        <v>28365715</v>
      </c>
      <c r="P170" s="51">
        <f t="shared" ref="P170:P175" si="35">K170/H170</f>
        <v>1829.3144032709497</v>
      </c>
      <c r="Q170" s="136" t="s">
        <v>22</v>
      </c>
      <c r="R170" s="138" t="s">
        <v>22</v>
      </c>
    </row>
    <row r="171" spans="1:21" ht="27" customHeight="1" x14ac:dyDescent="0.25">
      <c r="A171" s="117" t="s">
        <v>1514</v>
      </c>
      <c r="B171" s="95" t="s">
        <v>988</v>
      </c>
      <c r="C171" s="97">
        <v>1976</v>
      </c>
      <c r="D171" s="97" t="s">
        <v>21</v>
      </c>
      <c r="E171" s="97" t="s">
        <v>956</v>
      </c>
      <c r="F171" s="99">
        <v>5</v>
      </c>
      <c r="G171" s="99">
        <v>6</v>
      </c>
      <c r="H171" s="58">
        <v>4611.1000000000004</v>
      </c>
      <c r="I171" s="58">
        <v>1654.1</v>
      </c>
      <c r="J171" s="58">
        <v>2957</v>
      </c>
      <c r="K171" s="58">
        <f>SUM(L171:O171)</f>
        <v>6474750</v>
      </c>
      <c r="L171" s="58">
        <v>0</v>
      </c>
      <c r="M171" s="58">
        <v>0</v>
      </c>
      <c r="N171" s="58">
        <v>0</v>
      </c>
      <c r="O171" s="58">
        <v>6474750</v>
      </c>
      <c r="P171" s="112">
        <f t="shared" si="35"/>
        <v>1404.1660341350218</v>
      </c>
      <c r="Q171" s="112">
        <v>9673</v>
      </c>
      <c r="R171" s="117" t="s">
        <v>43</v>
      </c>
      <c r="S171" s="1"/>
      <c r="T171" s="1"/>
      <c r="U171" s="1"/>
    </row>
    <row r="172" spans="1:21" ht="27" customHeight="1" x14ac:dyDescent="0.25">
      <c r="A172" s="117" t="s">
        <v>1515</v>
      </c>
      <c r="B172" s="95" t="s">
        <v>1028</v>
      </c>
      <c r="C172" s="97">
        <v>1994</v>
      </c>
      <c r="D172" s="97" t="s">
        <v>21</v>
      </c>
      <c r="E172" s="97" t="s">
        <v>956</v>
      </c>
      <c r="F172" s="99">
        <v>2</v>
      </c>
      <c r="G172" s="99">
        <v>3</v>
      </c>
      <c r="H172" s="58">
        <v>969.6</v>
      </c>
      <c r="I172" s="58">
        <v>88.2</v>
      </c>
      <c r="J172" s="58">
        <v>881.4</v>
      </c>
      <c r="K172" s="58">
        <f>SUM(L172:O172)</f>
        <v>5082000</v>
      </c>
      <c r="L172" s="58">
        <v>0</v>
      </c>
      <c r="M172" s="58">
        <v>0</v>
      </c>
      <c r="N172" s="58">
        <v>0</v>
      </c>
      <c r="O172" s="58">
        <v>5082000</v>
      </c>
      <c r="P172" s="112">
        <f t="shared" si="35"/>
        <v>5241.3366336633662</v>
      </c>
      <c r="Q172" s="112">
        <v>9673</v>
      </c>
      <c r="R172" s="117" t="s">
        <v>43</v>
      </c>
      <c r="S172" s="1"/>
      <c r="T172" s="1"/>
      <c r="U172" s="1"/>
    </row>
    <row r="173" spans="1:21" ht="27" customHeight="1" x14ac:dyDescent="0.25">
      <c r="A173" s="117" t="s">
        <v>1516</v>
      </c>
      <c r="B173" s="95" t="s">
        <v>1029</v>
      </c>
      <c r="C173" s="97">
        <v>1984</v>
      </c>
      <c r="D173" s="97" t="s">
        <v>21</v>
      </c>
      <c r="E173" s="97" t="s">
        <v>956</v>
      </c>
      <c r="F173" s="99">
        <v>2</v>
      </c>
      <c r="G173" s="99">
        <v>3</v>
      </c>
      <c r="H173" s="58">
        <v>933.2</v>
      </c>
      <c r="I173" s="58">
        <v>87.5</v>
      </c>
      <c r="J173" s="58">
        <v>845.7</v>
      </c>
      <c r="K173" s="58">
        <f>SUM(L173:O173)</f>
        <v>2899600</v>
      </c>
      <c r="L173" s="58">
        <v>0</v>
      </c>
      <c r="M173" s="58">
        <v>0</v>
      </c>
      <c r="N173" s="58">
        <v>0</v>
      </c>
      <c r="O173" s="58">
        <v>2899600</v>
      </c>
      <c r="P173" s="112">
        <f t="shared" si="35"/>
        <v>3107.1581654522074</v>
      </c>
      <c r="Q173" s="112">
        <v>9673</v>
      </c>
      <c r="R173" s="117" t="s">
        <v>43</v>
      </c>
      <c r="S173" s="1"/>
      <c r="T173" s="1"/>
      <c r="U173" s="1"/>
    </row>
    <row r="174" spans="1:21" ht="27" customHeight="1" x14ac:dyDescent="0.25">
      <c r="A174" s="117" t="s">
        <v>1517</v>
      </c>
      <c r="B174" s="95" t="s">
        <v>989</v>
      </c>
      <c r="C174" s="97">
        <v>1976</v>
      </c>
      <c r="D174" s="97" t="s">
        <v>21</v>
      </c>
      <c r="E174" s="97" t="s">
        <v>956</v>
      </c>
      <c r="F174" s="99">
        <v>5</v>
      </c>
      <c r="G174" s="99">
        <v>6</v>
      </c>
      <c r="H174" s="58">
        <v>4437</v>
      </c>
      <c r="I174" s="58">
        <v>0</v>
      </c>
      <c r="J174" s="58">
        <v>4437</v>
      </c>
      <c r="K174" s="58">
        <f>SUM(L174:O174)</f>
        <v>6474750</v>
      </c>
      <c r="L174" s="58">
        <v>0</v>
      </c>
      <c r="M174" s="58">
        <v>0</v>
      </c>
      <c r="N174" s="58">
        <v>0</v>
      </c>
      <c r="O174" s="58">
        <v>6474750</v>
      </c>
      <c r="P174" s="112">
        <f t="shared" si="35"/>
        <v>1459.2630155510481</v>
      </c>
      <c r="Q174" s="112">
        <v>9673</v>
      </c>
      <c r="R174" s="117" t="s">
        <v>43</v>
      </c>
      <c r="S174" s="1"/>
      <c r="T174" s="1"/>
      <c r="U174" s="1"/>
    </row>
    <row r="175" spans="1:21" ht="27" customHeight="1" x14ac:dyDescent="0.25">
      <c r="A175" s="117" t="s">
        <v>1518</v>
      </c>
      <c r="B175" s="95" t="s">
        <v>990</v>
      </c>
      <c r="C175" s="97">
        <v>1993</v>
      </c>
      <c r="D175" s="97" t="s">
        <v>21</v>
      </c>
      <c r="E175" s="97" t="s">
        <v>956</v>
      </c>
      <c r="F175" s="99">
        <v>5</v>
      </c>
      <c r="G175" s="99">
        <v>6</v>
      </c>
      <c r="H175" s="58">
        <v>4555.3</v>
      </c>
      <c r="I175" s="58">
        <v>1723.6</v>
      </c>
      <c r="J175" s="58">
        <v>2831.7</v>
      </c>
      <c r="K175" s="58">
        <f>SUM(L175:O175)</f>
        <v>7434615</v>
      </c>
      <c r="L175" s="58">
        <v>0</v>
      </c>
      <c r="M175" s="58">
        <v>0</v>
      </c>
      <c r="N175" s="58">
        <v>0</v>
      </c>
      <c r="O175" s="58">
        <v>7434615</v>
      </c>
      <c r="P175" s="112">
        <f t="shared" si="35"/>
        <v>1632.0802142559216</v>
      </c>
      <c r="Q175" s="112">
        <v>9673</v>
      </c>
      <c r="R175" s="117" t="s">
        <v>43</v>
      </c>
      <c r="S175" s="1"/>
      <c r="T175" s="1"/>
      <c r="U175" s="1"/>
    </row>
    <row r="176" spans="1:21" ht="42" customHeight="1" x14ac:dyDescent="0.25">
      <c r="A176" s="234" t="s">
        <v>1012</v>
      </c>
      <c r="B176" s="235"/>
      <c r="C176" s="235"/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5"/>
      <c r="Q176" s="235"/>
      <c r="R176" s="236"/>
    </row>
    <row r="177" spans="1:21" ht="42" customHeight="1" x14ac:dyDescent="0.25">
      <c r="A177" s="172" t="s">
        <v>1017</v>
      </c>
      <c r="B177" s="172"/>
      <c r="C177" s="102" t="s">
        <v>22</v>
      </c>
      <c r="D177" s="102" t="s">
        <v>22</v>
      </c>
      <c r="E177" s="102" t="s">
        <v>22</v>
      </c>
      <c r="F177" s="134" t="s">
        <v>22</v>
      </c>
      <c r="G177" s="134" t="s">
        <v>22</v>
      </c>
      <c r="H177" s="135">
        <f t="shared" ref="H177:N177" si="36">SUM(H178:H179)</f>
        <v>430.2</v>
      </c>
      <c r="I177" s="135">
        <f t="shared" si="36"/>
        <v>0</v>
      </c>
      <c r="J177" s="135">
        <f t="shared" si="36"/>
        <v>387.8</v>
      </c>
      <c r="K177" s="135">
        <f t="shared" si="36"/>
        <v>659260</v>
      </c>
      <c r="L177" s="135">
        <f t="shared" si="36"/>
        <v>0</v>
      </c>
      <c r="M177" s="135">
        <f t="shared" si="36"/>
        <v>0</v>
      </c>
      <c r="N177" s="135">
        <f t="shared" si="36"/>
        <v>0</v>
      </c>
      <c r="O177" s="135">
        <f>SUM(O178:O179)</f>
        <v>659260</v>
      </c>
      <c r="P177" s="51">
        <f>K177/H177</f>
        <v>1532.4500232450023</v>
      </c>
      <c r="Q177" s="136" t="s">
        <v>22</v>
      </c>
      <c r="R177" s="137" t="s">
        <v>22</v>
      </c>
    </row>
    <row r="178" spans="1:21" s="23" customFormat="1" ht="27" customHeight="1" x14ac:dyDescent="0.25">
      <c r="A178" s="178" t="s">
        <v>1519</v>
      </c>
      <c r="B178" s="167" t="s">
        <v>986</v>
      </c>
      <c r="C178" s="149">
        <v>1966</v>
      </c>
      <c r="D178" s="149" t="s">
        <v>21</v>
      </c>
      <c r="E178" s="149" t="s">
        <v>20</v>
      </c>
      <c r="F178" s="149">
        <v>2</v>
      </c>
      <c r="G178" s="149">
        <v>2</v>
      </c>
      <c r="H178" s="237">
        <v>430.2</v>
      </c>
      <c r="I178" s="226">
        <v>0</v>
      </c>
      <c r="J178" s="237">
        <v>387.8</v>
      </c>
      <c r="K178" s="100">
        <f>SUM(L178:O178)</f>
        <v>100000</v>
      </c>
      <c r="L178" s="57">
        <v>0</v>
      </c>
      <c r="M178" s="57">
        <v>0</v>
      </c>
      <c r="N178" s="57">
        <v>0</v>
      </c>
      <c r="O178" s="109">
        <v>100000</v>
      </c>
      <c r="P178" s="112">
        <f>K178/H178</f>
        <v>232.45002324500234</v>
      </c>
      <c r="Q178" s="112">
        <v>9673</v>
      </c>
      <c r="R178" s="117" t="s">
        <v>42</v>
      </c>
      <c r="S178" s="27"/>
      <c r="T178" s="27"/>
      <c r="U178" s="27"/>
    </row>
    <row r="179" spans="1:21" s="6" customFormat="1" ht="27" customHeight="1" x14ac:dyDescent="0.25">
      <c r="A179" s="180"/>
      <c r="B179" s="168"/>
      <c r="C179" s="150"/>
      <c r="D179" s="150"/>
      <c r="E179" s="150"/>
      <c r="F179" s="150"/>
      <c r="G179" s="150"/>
      <c r="H179" s="238"/>
      <c r="I179" s="227"/>
      <c r="J179" s="238"/>
      <c r="K179" s="100">
        <f>SUM(L179:O179)</f>
        <v>559260</v>
      </c>
      <c r="L179" s="57">
        <v>0</v>
      </c>
      <c r="M179" s="57">
        <v>0</v>
      </c>
      <c r="N179" s="57">
        <v>0</v>
      </c>
      <c r="O179" s="109">
        <v>559260</v>
      </c>
      <c r="P179" s="112">
        <f>K179/H178</f>
        <v>1300</v>
      </c>
      <c r="Q179" s="112">
        <v>9673</v>
      </c>
      <c r="R179" s="117" t="s">
        <v>43</v>
      </c>
      <c r="S179" s="22"/>
      <c r="T179" s="22"/>
      <c r="U179" s="22"/>
    </row>
    <row r="180" spans="1:21" ht="42" customHeight="1" x14ac:dyDescent="0.25">
      <c r="A180" s="193" t="s">
        <v>972</v>
      </c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</row>
    <row r="181" spans="1:21" ht="42" customHeight="1" x14ac:dyDescent="0.25">
      <c r="A181" s="172" t="s">
        <v>957</v>
      </c>
      <c r="B181" s="172"/>
      <c r="C181" s="76" t="s">
        <v>22</v>
      </c>
      <c r="D181" s="76" t="s">
        <v>22</v>
      </c>
      <c r="E181" s="76" t="s">
        <v>22</v>
      </c>
      <c r="F181" s="50" t="s">
        <v>22</v>
      </c>
      <c r="G181" s="50" t="s">
        <v>22</v>
      </c>
      <c r="H181" s="139">
        <f t="shared" ref="H181:N181" si="37">SUM(H182)</f>
        <v>763.5</v>
      </c>
      <c r="I181" s="139">
        <f t="shared" si="37"/>
        <v>0</v>
      </c>
      <c r="J181" s="139">
        <f t="shared" si="37"/>
        <v>722.5</v>
      </c>
      <c r="K181" s="139">
        <f t="shared" si="37"/>
        <v>2818731.24</v>
      </c>
      <c r="L181" s="139">
        <f t="shared" si="37"/>
        <v>0</v>
      </c>
      <c r="M181" s="139">
        <f t="shared" si="37"/>
        <v>0</v>
      </c>
      <c r="N181" s="139">
        <f t="shared" si="37"/>
        <v>0</v>
      </c>
      <c r="O181" s="139">
        <f>SUM(O182)</f>
        <v>2818731.24</v>
      </c>
      <c r="P181" s="51">
        <f>K181/H181</f>
        <v>3691.8549312377213</v>
      </c>
      <c r="Q181" s="136" t="s">
        <v>22</v>
      </c>
      <c r="R181" s="138" t="s">
        <v>22</v>
      </c>
    </row>
    <row r="182" spans="1:21" ht="27" customHeight="1" x14ac:dyDescent="0.25">
      <c r="A182" s="117" t="s">
        <v>1520</v>
      </c>
      <c r="B182" s="95" t="s">
        <v>955</v>
      </c>
      <c r="C182" s="97">
        <v>1973</v>
      </c>
      <c r="D182" s="97" t="s">
        <v>21</v>
      </c>
      <c r="E182" s="97" t="s">
        <v>956</v>
      </c>
      <c r="F182" s="99">
        <v>2</v>
      </c>
      <c r="G182" s="99">
        <v>2</v>
      </c>
      <c r="H182" s="58">
        <v>763.5</v>
      </c>
      <c r="I182" s="58">
        <v>0</v>
      </c>
      <c r="J182" s="58">
        <v>722.5</v>
      </c>
      <c r="K182" s="58">
        <f>SUM(L182:O182)</f>
        <v>2818731.24</v>
      </c>
      <c r="L182" s="58">
        <v>0</v>
      </c>
      <c r="M182" s="58">
        <v>0</v>
      </c>
      <c r="N182" s="58">
        <v>0</v>
      </c>
      <c r="O182" s="58">
        <v>2818731.24</v>
      </c>
      <c r="P182" s="112">
        <f>K182/H182</f>
        <v>3691.8549312377213</v>
      </c>
      <c r="Q182" s="112">
        <v>9673</v>
      </c>
      <c r="R182" s="117" t="s">
        <v>41</v>
      </c>
      <c r="S182" s="24">
        <f>O182</f>
        <v>2818731.24</v>
      </c>
      <c r="T182" s="1"/>
      <c r="U182" s="1"/>
    </row>
    <row r="183" spans="1:21" ht="42" customHeight="1" x14ac:dyDescent="0.25">
      <c r="A183" s="193" t="s">
        <v>973</v>
      </c>
      <c r="B183" s="193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</row>
    <row r="184" spans="1:21" ht="42" customHeight="1" x14ac:dyDescent="0.25">
      <c r="A184" s="172" t="s">
        <v>134</v>
      </c>
      <c r="B184" s="172"/>
      <c r="C184" s="102" t="s">
        <v>22</v>
      </c>
      <c r="D184" s="102" t="s">
        <v>22</v>
      </c>
      <c r="E184" s="102" t="s">
        <v>22</v>
      </c>
      <c r="F184" s="134" t="s">
        <v>22</v>
      </c>
      <c r="G184" s="134" t="s">
        <v>22</v>
      </c>
      <c r="H184" s="135">
        <f t="shared" ref="H184:N184" si="38">SUM(H185:H192)</f>
        <v>4393.0999999999995</v>
      </c>
      <c r="I184" s="135">
        <f t="shared" si="38"/>
        <v>963.2</v>
      </c>
      <c r="J184" s="135">
        <f t="shared" si="38"/>
        <v>4023.1000000000004</v>
      </c>
      <c r="K184" s="135">
        <f t="shared" si="38"/>
        <v>15329625.98</v>
      </c>
      <c r="L184" s="135">
        <f t="shared" si="38"/>
        <v>0</v>
      </c>
      <c r="M184" s="135">
        <f t="shared" si="38"/>
        <v>0</v>
      </c>
      <c r="N184" s="135">
        <f t="shared" si="38"/>
        <v>0</v>
      </c>
      <c r="O184" s="135">
        <f>SUM(O185:O192)</f>
        <v>15329625.98</v>
      </c>
      <c r="P184" s="51">
        <f>K184/H184</f>
        <v>3489.4780405636116</v>
      </c>
      <c r="Q184" s="136" t="s">
        <v>22</v>
      </c>
      <c r="R184" s="137" t="s">
        <v>22</v>
      </c>
    </row>
    <row r="185" spans="1:21" ht="27" customHeight="1" x14ac:dyDescent="0.25">
      <c r="A185" s="131" t="s">
        <v>1521</v>
      </c>
      <c r="B185" s="95" t="s">
        <v>889</v>
      </c>
      <c r="C185" s="104">
        <v>1991</v>
      </c>
      <c r="D185" s="104" t="s">
        <v>21</v>
      </c>
      <c r="E185" s="104" t="s">
        <v>20</v>
      </c>
      <c r="F185" s="115">
        <v>2</v>
      </c>
      <c r="G185" s="115">
        <v>2</v>
      </c>
      <c r="H185" s="105">
        <v>748.7</v>
      </c>
      <c r="I185" s="105">
        <v>0</v>
      </c>
      <c r="J185" s="105">
        <v>748.7</v>
      </c>
      <c r="K185" s="105">
        <f t="shared" ref="K185:K191" si="39">SUM(L185:O185)</f>
        <v>3111460.64</v>
      </c>
      <c r="L185" s="105">
        <v>0</v>
      </c>
      <c r="M185" s="105">
        <v>0</v>
      </c>
      <c r="N185" s="105">
        <v>0</v>
      </c>
      <c r="O185" s="105">
        <v>3111460.64</v>
      </c>
      <c r="P185" s="112">
        <f>K185/H185</f>
        <v>4155.8176038466672</v>
      </c>
      <c r="Q185" s="112">
        <v>9673</v>
      </c>
      <c r="R185" s="54" t="s">
        <v>41</v>
      </c>
      <c r="S185" s="24">
        <f>O185</f>
        <v>3111460.64</v>
      </c>
      <c r="T185" s="1"/>
      <c r="U185" s="1"/>
    </row>
    <row r="186" spans="1:21" s="23" customFormat="1" ht="27" customHeight="1" x14ac:dyDescent="0.25">
      <c r="A186" s="131" t="s">
        <v>1522</v>
      </c>
      <c r="B186" s="127" t="s">
        <v>135</v>
      </c>
      <c r="C186" s="97">
        <v>1988</v>
      </c>
      <c r="D186" s="104" t="s">
        <v>21</v>
      </c>
      <c r="E186" s="104" t="s">
        <v>20</v>
      </c>
      <c r="F186" s="99">
        <v>3</v>
      </c>
      <c r="G186" s="115">
        <v>3</v>
      </c>
      <c r="H186" s="59">
        <v>1233</v>
      </c>
      <c r="I186" s="81">
        <v>0</v>
      </c>
      <c r="J186" s="59">
        <v>1233</v>
      </c>
      <c r="K186" s="100">
        <f t="shared" si="39"/>
        <v>3688740</v>
      </c>
      <c r="L186" s="112">
        <v>0</v>
      </c>
      <c r="M186" s="112">
        <v>0</v>
      </c>
      <c r="N186" s="112">
        <v>0</v>
      </c>
      <c r="O186" s="124">
        <v>3688740</v>
      </c>
      <c r="P186" s="112">
        <f t="shared" ref="P186:P192" si="40">K186/H186</f>
        <v>2991.6788321167883</v>
      </c>
      <c r="Q186" s="112">
        <v>9673</v>
      </c>
      <c r="R186" s="101" t="s">
        <v>43</v>
      </c>
      <c r="S186" s="28"/>
      <c r="T186" s="28"/>
      <c r="U186" s="27"/>
    </row>
    <row r="187" spans="1:21" s="23" customFormat="1" ht="27" customHeight="1" x14ac:dyDescent="0.25">
      <c r="A187" s="131" t="s">
        <v>1523</v>
      </c>
      <c r="B187" s="127" t="s">
        <v>136</v>
      </c>
      <c r="C187" s="97">
        <v>1960</v>
      </c>
      <c r="D187" s="104" t="s">
        <v>21</v>
      </c>
      <c r="E187" s="104" t="s">
        <v>20</v>
      </c>
      <c r="F187" s="99">
        <v>2</v>
      </c>
      <c r="G187" s="115">
        <v>2</v>
      </c>
      <c r="H187" s="60">
        <v>269</v>
      </c>
      <c r="I187" s="61">
        <v>0</v>
      </c>
      <c r="J187" s="60">
        <v>256.60000000000002</v>
      </c>
      <c r="K187" s="100">
        <f t="shared" si="39"/>
        <v>1650000</v>
      </c>
      <c r="L187" s="60">
        <v>0</v>
      </c>
      <c r="M187" s="60">
        <v>0</v>
      </c>
      <c r="N187" s="60">
        <v>0</v>
      </c>
      <c r="O187" s="124">
        <v>1650000</v>
      </c>
      <c r="P187" s="112">
        <f t="shared" si="40"/>
        <v>6133.8289962825274</v>
      </c>
      <c r="Q187" s="112">
        <v>9673</v>
      </c>
      <c r="R187" s="101" t="s">
        <v>43</v>
      </c>
      <c r="S187" s="27"/>
      <c r="T187" s="27"/>
      <c r="U187" s="28"/>
    </row>
    <row r="188" spans="1:21" s="23" customFormat="1" ht="27" customHeight="1" x14ac:dyDescent="0.25">
      <c r="A188" s="131" t="s">
        <v>1524</v>
      </c>
      <c r="B188" s="127" t="s">
        <v>137</v>
      </c>
      <c r="C188" s="104">
        <v>1959</v>
      </c>
      <c r="D188" s="104" t="s">
        <v>21</v>
      </c>
      <c r="E188" s="104" t="s">
        <v>20</v>
      </c>
      <c r="F188" s="99">
        <v>2</v>
      </c>
      <c r="G188" s="115">
        <v>1</v>
      </c>
      <c r="H188" s="60">
        <v>90.6</v>
      </c>
      <c r="I188" s="60">
        <v>0</v>
      </c>
      <c r="J188" s="60">
        <v>82.9</v>
      </c>
      <c r="K188" s="100">
        <f t="shared" si="39"/>
        <v>655984.46</v>
      </c>
      <c r="L188" s="62">
        <v>0</v>
      </c>
      <c r="M188" s="62">
        <v>0</v>
      </c>
      <c r="N188" s="62">
        <v>0</v>
      </c>
      <c r="O188" s="119">
        <v>655984.46</v>
      </c>
      <c r="P188" s="112">
        <f t="shared" si="40"/>
        <v>7240.4465783664464</v>
      </c>
      <c r="Q188" s="112">
        <v>9673</v>
      </c>
      <c r="R188" s="101" t="s">
        <v>42</v>
      </c>
      <c r="S188" s="27"/>
      <c r="T188" s="27"/>
      <c r="U188" s="27"/>
    </row>
    <row r="189" spans="1:21" s="23" customFormat="1" ht="27" customHeight="1" x14ac:dyDescent="0.25">
      <c r="A189" s="131" t="s">
        <v>1525</v>
      </c>
      <c r="B189" s="127" t="s">
        <v>138</v>
      </c>
      <c r="C189" s="97">
        <v>1950</v>
      </c>
      <c r="D189" s="104" t="s">
        <v>21</v>
      </c>
      <c r="E189" s="104" t="s">
        <v>20</v>
      </c>
      <c r="F189" s="99">
        <v>2</v>
      </c>
      <c r="G189" s="115">
        <v>2</v>
      </c>
      <c r="H189" s="60">
        <v>380</v>
      </c>
      <c r="I189" s="60">
        <v>0</v>
      </c>
      <c r="J189" s="60">
        <v>350.6</v>
      </c>
      <c r="K189" s="100">
        <f t="shared" si="39"/>
        <v>3960250</v>
      </c>
      <c r="L189" s="60">
        <v>0</v>
      </c>
      <c r="M189" s="60">
        <v>0</v>
      </c>
      <c r="N189" s="60">
        <v>0</v>
      </c>
      <c r="O189" s="119">
        <v>3960250</v>
      </c>
      <c r="P189" s="112">
        <f t="shared" si="40"/>
        <v>10421.71052631579</v>
      </c>
      <c r="Q189" s="112">
        <v>9673</v>
      </c>
      <c r="R189" s="54" t="s">
        <v>42</v>
      </c>
      <c r="S189" s="27"/>
      <c r="T189" s="27"/>
      <c r="U189" s="27"/>
    </row>
    <row r="190" spans="1:21" s="27" customFormat="1" ht="27" customHeight="1" x14ac:dyDescent="0.25">
      <c r="A190" s="131" t="s">
        <v>1526</v>
      </c>
      <c r="B190" s="127" t="s">
        <v>139</v>
      </c>
      <c r="C190" s="104">
        <v>1959</v>
      </c>
      <c r="D190" s="104" t="s">
        <v>21</v>
      </c>
      <c r="E190" s="104" t="s">
        <v>20</v>
      </c>
      <c r="F190" s="104">
        <v>2</v>
      </c>
      <c r="G190" s="104">
        <v>1</v>
      </c>
      <c r="H190" s="60">
        <v>370.7</v>
      </c>
      <c r="I190" s="60">
        <v>0</v>
      </c>
      <c r="J190" s="60">
        <v>352.9</v>
      </c>
      <c r="K190" s="100">
        <f t="shared" si="39"/>
        <v>1663190.88</v>
      </c>
      <c r="L190" s="62">
        <v>0</v>
      </c>
      <c r="M190" s="62">
        <v>0</v>
      </c>
      <c r="N190" s="62">
        <v>0</v>
      </c>
      <c r="O190" s="119">
        <v>1663190.88</v>
      </c>
      <c r="P190" s="112">
        <f t="shared" si="40"/>
        <v>4486.6222821688698</v>
      </c>
      <c r="Q190" s="112">
        <v>9673</v>
      </c>
      <c r="R190" s="101" t="s">
        <v>42</v>
      </c>
    </row>
    <row r="191" spans="1:21" s="2" customFormat="1" ht="27" customHeight="1" x14ac:dyDescent="0.25">
      <c r="A191" s="131" t="s">
        <v>1527</v>
      </c>
      <c r="B191" s="95" t="s">
        <v>1041</v>
      </c>
      <c r="C191" s="97">
        <v>1985</v>
      </c>
      <c r="D191" s="97">
        <v>2017</v>
      </c>
      <c r="E191" s="97" t="s">
        <v>956</v>
      </c>
      <c r="F191" s="99">
        <v>2</v>
      </c>
      <c r="G191" s="99">
        <v>2</v>
      </c>
      <c r="H191" s="100">
        <v>913.5</v>
      </c>
      <c r="I191" s="100">
        <v>828.5</v>
      </c>
      <c r="J191" s="100">
        <v>745.5</v>
      </c>
      <c r="K191" s="100">
        <f t="shared" si="39"/>
        <v>300000</v>
      </c>
      <c r="L191" s="100">
        <v>0</v>
      </c>
      <c r="M191" s="100">
        <v>0</v>
      </c>
      <c r="N191" s="100">
        <v>0</v>
      </c>
      <c r="O191" s="100">
        <v>300000</v>
      </c>
      <c r="P191" s="100">
        <f t="shared" si="40"/>
        <v>328.40722495894909</v>
      </c>
      <c r="Q191" s="100">
        <v>9673</v>
      </c>
      <c r="R191" s="117" t="s">
        <v>43</v>
      </c>
      <c r="U191" s="16"/>
    </row>
    <row r="192" spans="1:21" s="22" customFormat="1" ht="27" customHeight="1" x14ac:dyDescent="0.25">
      <c r="A192" s="131" t="s">
        <v>1528</v>
      </c>
      <c r="B192" s="95" t="s">
        <v>1032</v>
      </c>
      <c r="C192" s="104">
        <v>1967</v>
      </c>
      <c r="D192" s="104">
        <v>2009</v>
      </c>
      <c r="E192" s="104" t="s">
        <v>20</v>
      </c>
      <c r="F192" s="99">
        <v>2</v>
      </c>
      <c r="G192" s="115">
        <v>2</v>
      </c>
      <c r="H192" s="60">
        <v>387.6</v>
      </c>
      <c r="I192" s="60">
        <v>134.69999999999999</v>
      </c>
      <c r="J192" s="60">
        <v>252.9</v>
      </c>
      <c r="K192" s="100">
        <f>SUM(L192:O192)</f>
        <v>300000</v>
      </c>
      <c r="L192" s="62">
        <v>0</v>
      </c>
      <c r="M192" s="62">
        <v>0</v>
      </c>
      <c r="N192" s="62">
        <v>0</v>
      </c>
      <c r="O192" s="119">
        <v>300000</v>
      </c>
      <c r="P192" s="112">
        <f t="shared" si="40"/>
        <v>773.99380804953557</v>
      </c>
      <c r="Q192" s="112">
        <v>9673</v>
      </c>
      <c r="R192" s="101" t="s">
        <v>43</v>
      </c>
    </row>
    <row r="193" spans="1:21" ht="42" customHeight="1" x14ac:dyDescent="0.25">
      <c r="A193" s="193" t="s">
        <v>974</v>
      </c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</row>
    <row r="194" spans="1:21" ht="42" customHeight="1" x14ac:dyDescent="0.25">
      <c r="A194" s="172" t="s">
        <v>142</v>
      </c>
      <c r="B194" s="172"/>
      <c r="C194" s="102" t="s">
        <v>22</v>
      </c>
      <c r="D194" s="102" t="s">
        <v>22</v>
      </c>
      <c r="E194" s="102" t="s">
        <v>22</v>
      </c>
      <c r="F194" s="134" t="s">
        <v>22</v>
      </c>
      <c r="G194" s="134" t="s">
        <v>22</v>
      </c>
      <c r="H194" s="135">
        <f t="shared" ref="H194:N194" si="41">SUM(H195:H196)</f>
        <v>925.1</v>
      </c>
      <c r="I194" s="135">
        <f t="shared" si="41"/>
        <v>0</v>
      </c>
      <c r="J194" s="135">
        <f t="shared" si="41"/>
        <v>652.79999999999995</v>
      </c>
      <c r="K194" s="135">
        <f t="shared" si="41"/>
        <v>5117225</v>
      </c>
      <c r="L194" s="135">
        <f t="shared" si="41"/>
        <v>0</v>
      </c>
      <c r="M194" s="135">
        <f t="shared" si="41"/>
        <v>0</v>
      </c>
      <c r="N194" s="135">
        <f t="shared" si="41"/>
        <v>0</v>
      </c>
      <c r="O194" s="135">
        <f>SUM(O195:O196)</f>
        <v>5117225</v>
      </c>
      <c r="P194" s="51">
        <f>K194/H194</f>
        <v>5531.5371311209601</v>
      </c>
      <c r="Q194" s="136" t="s">
        <v>22</v>
      </c>
      <c r="R194" s="137" t="s">
        <v>22</v>
      </c>
    </row>
    <row r="195" spans="1:21" s="27" customFormat="1" ht="27" customHeight="1" x14ac:dyDescent="0.25">
      <c r="A195" s="117" t="s">
        <v>1529</v>
      </c>
      <c r="B195" s="95" t="s">
        <v>140</v>
      </c>
      <c r="C195" s="97">
        <v>1960</v>
      </c>
      <c r="D195" s="97" t="s">
        <v>21</v>
      </c>
      <c r="E195" s="97" t="s">
        <v>20</v>
      </c>
      <c r="F195" s="99">
        <v>2</v>
      </c>
      <c r="G195" s="99">
        <v>1</v>
      </c>
      <c r="H195" s="60">
        <v>351.5</v>
      </c>
      <c r="I195" s="60">
        <v>0</v>
      </c>
      <c r="J195" s="60">
        <v>278</v>
      </c>
      <c r="K195" s="100">
        <f>SUM(L195:O195)</f>
        <v>2728025</v>
      </c>
      <c r="L195" s="60">
        <v>0</v>
      </c>
      <c r="M195" s="60">
        <v>0</v>
      </c>
      <c r="N195" s="60">
        <v>0</v>
      </c>
      <c r="O195" s="112">
        <v>2728025</v>
      </c>
      <c r="P195" s="112">
        <f>K195/H195</f>
        <v>7761.0953058321484</v>
      </c>
      <c r="Q195" s="112">
        <v>9673</v>
      </c>
      <c r="R195" s="54" t="s">
        <v>42</v>
      </c>
    </row>
    <row r="196" spans="1:21" s="23" customFormat="1" ht="27" customHeight="1" x14ac:dyDescent="0.25">
      <c r="A196" s="117" t="s">
        <v>1530</v>
      </c>
      <c r="B196" s="63" t="s">
        <v>141</v>
      </c>
      <c r="C196" s="97">
        <v>1983</v>
      </c>
      <c r="D196" s="104" t="s">
        <v>21</v>
      </c>
      <c r="E196" s="97" t="s">
        <v>20</v>
      </c>
      <c r="F196" s="99">
        <v>2</v>
      </c>
      <c r="G196" s="115">
        <v>1</v>
      </c>
      <c r="H196" s="60">
        <v>573.6</v>
      </c>
      <c r="I196" s="61">
        <v>0</v>
      </c>
      <c r="J196" s="60">
        <v>374.8</v>
      </c>
      <c r="K196" s="100">
        <f>SUM(L196:O196)</f>
        <v>2389200</v>
      </c>
      <c r="L196" s="60">
        <v>0</v>
      </c>
      <c r="M196" s="60">
        <v>0</v>
      </c>
      <c r="N196" s="60">
        <v>0</v>
      </c>
      <c r="O196" s="100">
        <v>2389200</v>
      </c>
      <c r="P196" s="112">
        <f>K196/H196</f>
        <v>4165.2719665271961</v>
      </c>
      <c r="Q196" s="112">
        <v>9673</v>
      </c>
      <c r="R196" s="101" t="s">
        <v>43</v>
      </c>
      <c r="S196" s="28"/>
      <c r="T196" s="28"/>
      <c r="U196" s="27"/>
    </row>
    <row r="197" spans="1:21" ht="42" customHeight="1" x14ac:dyDescent="0.25">
      <c r="A197" s="193" t="s">
        <v>975</v>
      </c>
      <c r="B197" s="193"/>
      <c r="C197" s="193"/>
      <c r="D197" s="193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  <c r="R197" s="193"/>
    </row>
    <row r="198" spans="1:21" ht="42" customHeight="1" x14ac:dyDescent="0.25">
      <c r="A198" s="172" t="s">
        <v>961</v>
      </c>
      <c r="B198" s="172"/>
      <c r="C198" s="102" t="s">
        <v>22</v>
      </c>
      <c r="D198" s="102" t="s">
        <v>22</v>
      </c>
      <c r="E198" s="102" t="s">
        <v>22</v>
      </c>
      <c r="F198" s="134" t="s">
        <v>22</v>
      </c>
      <c r="G198" s="134" t="s">
        <v>22</v>
      </c>
      <c r="H198" s="135">
        <f t="shared" ref="H198:N198" si="42">SUM(H199)</f>
        <v>985.9</v>
      </c>
      <c r="I198" s="135">
        <f t="shared" si="42"/>
        <v>189.9</v>
      </c>
      <c r="J198" s="135">
        <f t="shared" si="42"/>
        <v>796</v>
      </c>
      <c r="K198" s="135">
        <f t="shared" si="42"/>
        <v>12188740</v>
      </c>
      <c r="L198" s="135">
        <f t="shared" si="42"/>
        <v>0</v>
      </c>
      <c r="M198" s="135">
        <f t="shared" si="42"/>
        <v>0</v>
      </c>
      <c r="N198" s="135">
        <f t="shared" si="42"/>
        <v>0</v>
      </c>
      <c r="O198" s="135">
        <f>SUM(O199)</f>
        <v>12188740</v>
      </c>
      <c r="P198" s="51">
        <f>K198/H198</f>
        <v>12363.059133786388</v>
      </c>
      <c r="Q198" s="136" t="s">
        <v>22</v>
      </c>
      <c r="R198" s="137" t="s">
        <v>22</v>
      </c>
    </row>
    <row r="199" spans="1:21" s="27" customFormat="1" ht="27" customHeight="1" x14ac:dyDescent="0.25">
      <c r="A199" s="117" t="s">
        <v>1531</v>
      </c>
      <c r="B199" s="95" t="s">
        <v>912</v>
      </c>
      <c r="C199" s="97">
        <v>1980</v>
      </c>
      <c r="D199" s="97" t="s">
        <v>21</v>
      </c>
      <c r="E199" s="97" t="s">
        <v>20</v>
      </c>
      <c r="F199" s="99">
        <v>2</v>
      </c>
      <c r="G199" s="99">
        <v>3</v>
      </c>
      <c r="H199" s="60">
        <v>985.9</v>
      </c>
      <c r="I199" s="60">
        <v>189.9</v>
      </c>
      <c r="J199" s="60">
        <v>796</v>
      </c>
      <c r="K199" s="100">
        <f>SUM(L199:O199)</f>
        <v>12188740</v>
      </c>
      <c r="L199" s="60">
        <v>0</v>
      </c>
      <c r="M199" s="60">
        <v>0</v>
      </c>
      <c r="N199" s="60">
        <v>0</v>
      </c>
      <c r="O199" s="112">
        <v>12188740</v>
      </c>
      <c r="P199" s="112">
        <f>K199/H199</f>
        <v>12363.059133786388</v>
      </c>
      <c r="Q199" s="112">
        <v>9673</v>
      </c>
      <c r="R199" s="54" t="s">
        <v>43</v>
      </c>
    </row>
    <row r="200" spans="1:21" ht="46.15" customHeight="1" x14ac:dyDescent="0.25">
      <c r="A200" s="193" t="s">
        <v>976</v>
      </c>
      <c r="B200" s="193"/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</row>
    <row r="201" spans="1:21" ht="46.15" customHeight="1" x14ac:dyDescent="0.25">
      <c r="A201" s="172" t="s">
        <v>146</v>
      </c>
      <c r="B201" s="172"/>
      <c r="C201" s="102" t="s">
        <v>22</v>
      </c>
      <c r="D201" s="102" t="s">
        <v>22</v>
      </c>
      <c r="E201" s="102" t="s">
        <v>22</v>
      </c>
      <c r="F201" s="134" t="s">
        <v>22</v>
      </c>
      <c r="G201" s="134" t="s">
        <v>22</v>
      </c>
      <c r="H201" s="135">
        <f t="shared" ref="H201:N201" si="43">SUM(H202:H205)</f>
        <v>12020</v>
      </c>
      <c r="I201" s="135">
        <f t="shared" si="43"/>
        <v>0</v>
      </c>
      <c r="J201" s="135">
        <f t="shared" si="43"/>
        <v>7185.9</v>
      </c>
      <c r="K201" s="135">
        <f t="shared" si="43"/>
        <v>10182553.530000001</v>
      </c>
      <c r="L201" s="135">
        <f t="shared" si="43"/>
        <v>0</v>
      </c>
      <c r="M201" s="135">
        <f t="shared" si="43"/>
        <v>0</v>
      </c>
      <c r="N201" s="135">
        <f t="shared" si="43"/>
        <v>0</v>
      </c>
      <c r="O201" s="135">
        <f>SUM(O202:O205)</f>
        <v>10182553.530000001</v>
      </c>
      <c r="P201" s="51">
        <f>K201/H201</f>
        <v>847.13423710482539</v>
      </c>
      <c r="Q201" s="136" t="s">
        <v>22</v>
      </c>
      <c r="R201" s="137" t="s">
        <v>22</v>
      </c>
    </row>
    <row r="202" spans="1:21" s="6" customFormat="1" ht="28.9" customHeight="1" x14ac:dyDescent="0.25">
      <c r="A202" s="101" t="s">
        <v>1532</v>
      </c>
      <c r="B202" s="95" t="s">
        <v>991</v>
      </c>
      <c r="C202" s="97">
        <v>1989</v>
      </c>
      <c r="D202" s="104" t="s">
        <v>21</v>
      </c>
      <c r="E202" s="104" t="s">
        <v>23</v>
      </c>
      <c r="F202" s="99">
        <v>5</v>
      </c>
      <c r="G202" s="115">
        <v>4</v>
      </c>
      <c r="H202" s="112">
        <v>7044.3</v>
      </c>
      <c r="I202" s="105">
        <v>0</v>
      </c>
      <c r="J202" s="112">
        <v>4255.8999999999996</v>
      </c>
      <c r="K202" s="100">
        <f>SUM(L202:O202)</f>
        <v>4543533.3600000003</v>
      </c>
      <c r="L202" s="60">
        <v>0</v>
      </c>
      <c r="M202" s="60">
        <v>0</v>
      </c>
      <c r="N202" s="60">
        <v>0</v>
      </c>
      <c r="O202" s="100">
        <v>4543533.3600000003</v>
      </c>
      <c r="P202" s="112">
        <f>K202/H202</f>
        <v>644.99430177590398</v>
      </c>
      <c r="Q202" s="112">
        <v>9673</v>
      </c>
      <c r="R202" s="101" t="s">
        <v>42</v>
      </c>
      <c r="S202" s="29"/>
      <c r="T202" s="29"/>
      <c r="U202" s="22"/>
    </row>
    <row r="203" spans="1:21" s="6" customFormat="1" ht="28.9" customHeight="1" x14ac:dyDescent="0.25">
      <c r="A203" s="101" t="s">
        <v>1533</v>
      </c>
      <c r="B203" s="95" t="s">
        <v>1042</v>
      </c>
      <c r="C203" s="97">
        <v>1988</v>
      </c>
      <c r="D203" s="104" t="s">
        <v>21</v>
      </c>
      <c r="E203" s="104" t="s">
        <v>23</v>
      </c>
      <c r="F203" s="99">
        <v>5</v>
      </c>
      <c r="G203" s="115">
        <v>4</v>
      </c>
      <c r="H203" s="112">
        <v>4275.5</v>
      </c>
      <c r="I203" s="105">
        <v>0</v>
      </c>
      <c r="J203" s="112">
        <v>2534.6999999999998</v>
      </c>
      <c r="K203" s="100">
        <f>SUM(L203:O203)</f>
        <v>3782500</v>
      </c>
      <c r="L203" s="60">
        <v>0</v>
      </c>
      <c r="M203" s="60">
        <v>0</v>
      </c>
      <c r="N203" s="60">
        <v>0</v>
      </c>
      <c r="O203" s="100">
        <v>3782500</v>
      </c>
      <c r="P203" s="112">
        <f>K203/H203</f>
        <v>884.69184890656061</v>
      </c>
      <c r="Q203" s="112">
        <v>9673</v>
      </c>
      <c r="R203" s="101" t="s">
        <v>43</v>
      </c>
      <c r="S203" s="29"/>
      <c r="T203" s="29"/>
      <c r="U203" s="22"/>
    </row>
    <row r="204" spans="1:21" ht="28.9" customHeight="1" x14ac:dyDescent="0.25">
      <c r="A204" s="155" t="s">
        <v>1534</v>
      </c>
      <c r="B204" s="198" t="s">
        <v>144</v>
      </c>
      <c r="C204" s="169">
        <v>1960</v>
      </c>
      <c r="D204" s="192" t="s">
        <v>21</v>
      </c>
      <c r="E204" s="192" t="s">
        <v>224</v>
      </c>
      <c r="F204" s="208">
        <v>2</v>
      </c>
      <c r="G204" s="187">
        <v>2</v>
      </c>
      <c r="H204" s="158">
        <v>700.2</v>
      </c>
      <c r="I204" s="191">
        <v>0</v>
      </c>
      <c r="J204" s="158">
        <v>395.3</v>
      </c>
      <c r="K204" s="105">
        <f>SUM(L204:O204)</f>
        <v>43691.17</v>
      </c>
      <c r="L204" s="105">
        <v>0</v>
      </c>
      <c r="M204" s="105">
        <v>0</v>
      </c>
      <c r="N204" s="105">
        <v>0</v>
      </c>
      <c r="O204" s="105">
        <v>43691.17</v>
      </c>
      <c r="P204" s="112">
        <f>K204/H204</f>
        <v>62.398129105969716</v>
      </c>
      <c r="Q204" s="112">
        <v>9673</v>
      </c>
      <c r="R204" s="101" t="s">
        <v>41</v>
      </c>
      <c r="S204" s="24">
        <f>O204</f>
        <v>43691.17</v>
      </c>
      <c r="T204" s="1"/>
      <c r="U204" s="1"/>
    </row>
    <row r="205" spans="1:21" s="23" customFormat="1" ht="28.9" customHeight="1" x14ac:dyDescent="0.25">
      <c r="A205" s="155"/>
      <c r="B205" s="198"/>
      <c r="C205" s="169"/>
      <c r="D205" s="192"/>
      <c r="E205" s="192"/>
      <c r="F205" s="208"/>
      <c r="G205" s="187"/>
      <c r="H205" s="158"/>
      <c r="I205" s="191"/>
      <c r="J205" s="158"/>
      <c r="K205" s="100">
        <f>SUM(L205:O205)</f>
        <v>1812829</v>
      </c>
      <c r="L205" s="60">
        <v>0</v>
      </c>
      <c r="M205" s="60">
        <v>0</v>
      </c>
      <c r="N205" s="60">
        <v>0</v>
      </c>
      <c r="O205" s="100">
        <v>1812829</v>
      </c>
      <c r="P205" s="112">
        <f>K205/H204</f>
        <v>2589.015995429877</v>
      </c>
      <c r="Q205" s="112">
        <v>9673</v>
      </c>
      <c r="R205" s="101" t="s">
        <v>42</v>
      </c>
      <c r="S205" s="28"/>
      <c r="T205" s="28"/>
      <c r="U205" s="27"/>
    </row>
    <row r="206" spans="1:21" ht="46.15" customHeight="1" x14ac:dyDescent="0.25">
      <c r="A206" s="193" t="s">
        <v>995</v>
      </c>
      <c r="B206" s="193"/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</row>
    <row r="207" spans="1:21" ht="46.15" customHeight="1" x14ac:dyDescent="0.25">
      <c r="A207" s="172" t="s">
        <v>996</v>
      </c>
      <c r="B207" s="172"/>
      <c r="C207" s="102" t="s">
        <v>22</v>
      </c>
      <c r="D207" s="102" t="s">
        <v>22</v>
      </c>
      <c r="E207" s="102" t="s">
        <v>22</v>
      </c>
      <c r="F207" s="134" t="s">
        <v>22</v>
      </c>
      <c r="G207" s="134" t="s">
        <v>22</v>
      </c>
      <c r="H207" s="135">
        <f t="shared" ref="H207:N207" si="44">SUM(H208)</f>
        <v>281.10000000000002</v>
      </c>
      <c r="I207" s="135">
        <f t="shared" si="44"/>
        <v>0</v>
      </c>
      <c r="J207" s="135">
        <f t="shared" si="44"/>
        <v>281.10000000000002</v>
      </c>
      <c r="K207" s="135">
        <f t="shared" si="44"/>
        <v>1450900</v>
      </c>
      <c r="L207" s="135">
        <f t="shared" si="44"/>
        <v>0</v>
      </c>
      <c r="M207" s="135">
        <f t="shared" si="44"/>
        <v>0</v>
      </c>
      <c r="N207" s="135">
        <f t="shared" si="44"/>
        <v>0</v>
      </c>
      <c r="O207" s="135">
        <f>SUM(O208)</f>
        <v>1450900</v>
      </c>
      <c r="P207" s="51">
        <f>K207/H207</f>
        <v>5161.5083600142298</v>
      </c>
      <c r="Q207" s="136" t="s">
        <v>22</v>
      </c>
      <c r="R207" s="137" t="s">
        <v>22</v>
      </c>
    </row>
    <row r="208" spans="1:21" s="27" customFormat="1" ht="28.15" customHeight="1" x14ac:dyDescent="0.25">
      <c r="A208" s="117" t="s">
        <v>1535</v>
      </c>
      <c r="B208" s="95" t="s">
        <v>143</v>
      </c>
      <c r="C208" s="97">
        <v>1956</v>
      </c>
      <c r="D208" s="97" t="s">
        <v>21</v>
      </c>
      <c r="E208" s="97" t="s">
        <v>20</v>
      </c>
      <c r="F208" s="99">
        <v>2</v>
      </c>
      <c r="G208" s="99">
        <v>2</v>
      </c>
      <c r="H208" s="59">
        <v>281.10000000000002</v>
      </c>
      <c r="I208" s="59">
        <v>0</v>
      </c>
      <c r="J208" s="59">
        <v>281.10000000000002</v>
      </c>
      <c r="K208" s="100">
        <f>SUM(L208:O208)</f>
        <v>1450900</v>
      </c>
      <c r="L208" s="60">
        <v>0</v>
      </c>
      <c r="M208" s="60">
        <v>0</v>
      </c>
      <c r="N208" s="60">
        <v>0</v>
      </c>
      <c r="O208" s="112">
        <v>1450900</v>
      </c>
      <c r="P208" s="112">
        <f>K208/H208</f>
        <v>5161.5083600142298</v>
      </c>
      <c r="Q208" s="112">
        <v>9673</v>
      </c>
      <c r="R208" s="54" t="s">
        <v>42</v>
      </c>
    </row>
    <row r="209" spans="1:21" ht="46.15" customHeight="1" x14ac:dyDescent="0.25">
      <c r="A209" s="193" t="s">
        <v>997</v>
      </c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</row>
    <row r="210" spans="1:21" ht="46.15" customHeight="1" x14ac:dyDescent="0.25">
      <c r="A210" s="172" t="s">
        <v>998</v>
      </c>
      <c r="B210" s="172"/>
      <c r="C210" s="102" t="s">
        <v>22</v>
      </c>
      <c r="D210" s="102" t="s">
        <v>22</v>
      </c>
      <c r="E210" s="102" t="s">
        <v>22</v>
      </c>
      <c r="F210" s="134" t="s">
        <v>22</v>
      </c>
      <c r="G210" s="134" t="s">
        <v>22</v>
      </c>
      <c r="H210" s="135">
        <f t="shared" ref="H210:N210" si="45">SUM(H211)</f>
        <v>314.89999999999998</v>
      </c>
      <c r="I210" s="135">
        <f t="shared" si="45"/>
        <v>0</v>
      </c>
      <c r="J210" s="135">
        <f t="shared" si="45"/>
        <v>314.89999999999998</v>
      </c>
      <c r="K210" s="135">
        <f t="shared" si="45"/>
        <v>1914000</v>
      </c>
      <c r="L210" s="135">
        <f t="shared" si="45"/>
        <v>0</v>
      </c>
      <c r="M210" s="135">
        <f t="shared" si="45"/>
        <v>0</v>
      </c>
      <c r="N210" s="135">
        <f t="shared" si="45"/>
        <v>0</v>
      </c>
      <c r="O210" s="135">
        <f>SUM(O211)</f>
        <v>1914000</v>
      </c>
      <c r="P210" s="51">
        <f>K210/H210</f>
        <v>6078.1200381073359</v>
      </c>
      <c r="Q210" s="136" t="s">
        <v>22</v>
      </c>
      <c r="R210" s="137" t="s">
        <v>22</v>
      </c>
    </row>
    <row r="211" spans="1:21" s="23" customFormat="1" ht="28.15" customHeight="1" x14ac:dyDescent="0.25">
      <c r="A211" s="101" t="s">
        <v>1536</v>
      </c>
      <c r="B211" s="95" t="s">
        <v>145</v>
      </c>
      <c r="C211" s="104">
        <v>1960</v>
      </c>
      <c r="D211" s="104" t="s">
        <v>21</v>
      </c>
      <c r="E211" s="104" t="s">
        <v>20</v>
      </c>
      <c r="F211" s="104">
        <v>2</v>
      </c>
      <c r="G211" s="104">
        <v>1</v>
      </c>
      <c r="H211" s="64">
        <v>314.89999999999998</v>
      </c>
      <c r="I211" s="64">
        <v>0</v>
      </c>
      <c r="J211" s="64">
        <v>314.89999999999998</v>
      </c>
      <c r="K211" s="100">
        <f>SUM(L211:O211)</f>
        <v>1914000</v>
      </c>
      <c r="L211" s="62">
        <v>0</v>
      </c>
      <c r="M211" s="62">
        <v>0</v>
      </c>
      <c r="N211" s="62">
        <v>0</v>
      </c>
      <c r="O211" s="108">
        <v>1914000</v>
      </c>
      <c r="P211" s="112">
        <f>K211/H211</f>
        <v>6078.1200381073359</v>
      </c>
      <c r="Q211" s="112">
        <v>9673</v>
      </c>
      <c r="R211" s="101" t="s">
        <v>43</v>
      </c>
      <c r="S211" s="27"/>
      <c r="T211" s="27"/>
      <c r="U211" s="27"/>
    </row>
    <row r="212" spans="1:21" ht="46.15" customHeight="1" x14ac:dyDescent="0.25">
      <c r="A212" s="193" t="s">
        <v>977</v>
      </c>
      <c r="B212" s="193"/>
      <c r="C212" s="193"/>
      <c r="D212" s="193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</row>
    <row r="213" spans="1:21" ht="46.15" customHeight="1" x14ac:dyDescent="0.25">
      <c r="A213" s="172" t="s">
        <v>152</v>
      </c>
      <c r="B213" s="172"/>
      <c r="C213" s="102" t="s">
        <v>22</v>
      </c>
      <c r="D213" s="102" t="s">
        <v>22</v>
      </c>
      <c r="E213" s="102" t="s">
        <v>22</v>
      </c>
      <c r="F213" s="134" t="s">
        <v>22</v>
      </c>
      <c r="G213" s="134" t="s">
        <v>22</v>
      </c>
      <c r="H213" s="135">
        <f t="shared" ref="H213:J213" si="46">SUM(H214)</f>
        <v>456</v>
      </c>
      <c r="I213" s="135">
        <f t="shared" si="46"/>
        <v>405.8</v>
      </c>
      <c r="J213" s="135">
        <f t="shared" si="46"/>
        <v>304.39999999999998</v>
      </c>
      <c r="K213" s="135">
        <f t="shared" ref="K213:N213" si="47">SUM(K214:K215)</f>
        <v>3217119.9299999997</v>
      </c>
      <c r="L213" s="135">
        <f t="shared" si="47"/>
        <v>0</v>
      </c>
      <c r="M213" s="135">
        <f t="shared" si="47"/>
        <v>0</v>
      </c>
      <c r="N213" s="135">
        <f t="shared" si="47"/>
        <v>0</v>
      </c>
      <c r="O213" s="135">
        <f>SUM(O214:O215)</f>
        <v>3217119.9299999997</v>
      </c>
      <c r="P213" s="51">
        <f>K213/H213</f>
        <v>7055.087565789473</v>
      </c>
      <c r="Q213" s="136" t="s">
        <v>22</v>
      </c>
      <c r="R213" s="137" t="s">
        <v>22</v>
      </c>
    </row>
    <row r="214" spans="1:21" s="6" customFormat="1" ht="28.15" customHeight="1" x14ac:dyDescent="0.25">
      <c r="A214" s="153" t="s">
        <v>1537</v>
      </c>
      <c r="B214" s="167" t="s">
        <v>949</v>
      </c>
      <c r="C214" s="149">
        <v>1966</v>
      </c>
      <c r="D214" s="147" t="s">
        <v>21</v>
      </c>
      <c r="E214" s="149" t="s">
        <v>782</v>
      </c>
      <c r="F214" s="159">
        <v>2</v>
      </c>
      <c r="G214" s="159">
        <v>2</v>
      </c>
      <c r="H214" s="161">
        <v>456</v>
      </c>
      <c r="I214" s="161">
        <v>405.8</v>
      </c>
      <c r="J214" s="161">
        <v>304.39999999999998</v>
      </c>
      <c r="K214" s="100">
        <f>SUM(L214:O214)</f>
        <v>1474519.93</v>
      </c>
      <c r="L214" s="112">
        <v>0</v>
      </c>
      <c r="M214" s="112">
        <v>0</v>
      </c>
      <c r="N214" s="112">
        <v>0</v>
      </c>
      <c r="O214" s="100">
        <v>1474519.93</v>
      </c>
      <c r="P214" s="112">
        <f>K214/H214</f>
        <v>3233.5963377192979</v>
      </c>
      <c r="Q214" s="100">
        <v>9673</v>
      </c>
      <c r="R214" s="101" t="s">
        <v>41</v>
      </c>
      <c r="S214" s="29">
        <f>O214</f>
        <v>1474519.93</v>
      </c>
      <c r="T214" s="29"/>
      <c r="U214" s="22"/>
    </row>
    <row r="215" spans="1:21" s="6" customFormat="1" ht="28.15" customHeight="1" x14ac:dyDescent="0.25">
      <c r="A215" s="154"/>
      <c r="B215" s="168"/>
      <c r="C215" s="150"/>
      <c r="D215" s="148"/>
      <c r="E215" s="150"/>
      <c r="F215" s="160"/>
      <c r="G215" s="160"/>
      <c r="H215" s="162"/>
      <c r="I215" s="162"/>
      <c r="J215" s="162"/>
      <c r="K215" s="100">
        <f>SUM(L215:O215)</f>
        <v>1742600</v>
      </c>
      <c r="L215" s="112">
        <v>0</v>
      </c>
      <c r="M215" s="112">
        <v>0</v>
      </c>
      <c r="N215" s="112">
        <v>0</v>
      </c>
      <c r="O215" s="100">
        <v>1742600</v>
      </c>
      <c r="P215" s="112">
        <f>K215/H214</f>
        <v>3821.4912280701756</v>
      </c>
      <c r="Q215" s="112">
        <v>9673</v>
      </c>
      <c r="R215" s="54" t="s">
        <v>42</v>
      </c>
      <c r="S215" s="29"/>
      <c r="T215" s="29"/>
      <c r="U215" s="22"/>
    </row>
    <row r="216" spans="1:21" ht="46.15" customHeight="1" x14ac:dyDescent="0.25">
      <c r="A216" s="193" t="s">
        <v>978</v>
      </c>
      <c r="B216" s="193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</row>
    <row r="217" spans="1:21" ht="46.15" customHeight="1" x14ac:dyDescent="0.25">
      <c r="A217" s="172" t="s">
        <v>153</v>
      </c>
      <c r="B217" s="172"/>
      <c r="C217" s="102" t="s">
        <v>22</v>
      </c>
      <c r="D217" s="102" t="s">
        <v>22</v>
      </c>
      <c r="E217" s="102" t="s">
        <v>22</v>
      </c>
      <c r="F217" s="134" t="s">
        <v>22</v>
      </c>
      <c r="G217" s="134" t="s">
        <v>22</v>
      </c>
      <c r="H217" s="135">
        <f t="shared" ref="H217:N217" si="48">SUM(H218:H223)</f>
        <v>15860.2</v>
      </c>
      <c r="I217" s="135">
        <f t="shared" si="48"/>
        <v>0</v>
      </c>
      <c r="J217" s="135">
        <f t="shared" si="48"/>
        <v>13616.9</v>
      </c>
      <c r="K217" s="135">
        <f t="shared" si="48"/>
        <v>19589472.590000004</v>
      </c>
      <c r="L217" s="135">
        <f t="shared" si="48"/>
        <v>0</v>
      </c>
      <c r="M217" s="135">
        <f t="shared" si="48"/>
        <v>0</v>
      </c>
      <c r="N217" s="135">
        <f t="shared" si="48"/>
        <v>0</v>
      </c>
      <c r="O217" s="135">
        <f>SUM(O218:O223)</f>
        <v>19589472.590000004</v>
      </c>
      <c r="P217" s="51">
        <f>K217/H217</f>
        <v>1235.1340203780535</v>
      </c>
      <c r="Q217" s="136" t="s">
        <v>22</v>
      </c>
      <c r="R217" s="137" t="s">
        <v>22</v>
      </c>
    </row>
    <row r="218" spans="1:21" s="23" customFormat="1" ht="28.9" customHeight="1" x14ac:dyDescent="0.25">
      <c r="A218" s="131" t="s">
        <v>1538</v>
      </c>
      <c r="B218" s="95" t="s">
        <v>147</v>
      </c>
      <c r="C218" s="97">
        <v>1980</v>
      </c>
      <c r="D218" s="97" t="s">
        <v>21</v>
      </c>
      <c r="E218" s="97" t="s">
        <v>23</v>
      </c>
      <c r="F218" s="99">
        <v>5</v>
      </c>
      <c r="G218" s="99">
        <v>6</v>
      </c>
      <c r="H218" s="59">
        <v>5114.6000000000004</v>
      </c>
      <c r="I218" s="59">
        <v>0</v>
      </c>
      <c r="J218" s="59">
        <v>4353.8999999999996</v>
      </c>
      <c r="K218" s="100">
        <f t="shared" ref="K218:K223" si="49">SUM(L218:O218)</f>
        <v>3640602.32</v>
      </c>
      <c r="L218" s="60">
        <v>0</v>
      </c>
      <c r="M218" s="60">
        <v>0</v>
      </c>
      <c r="N218" s="60">
        <v>0</v>
      </c>
      <c r="O218" s="112">
        <v>3640602.32</v>
      </c>
      <c r="P218" s="112">
        <f t="shared" ref="P218:P223" si="50">K218/H218</f>
        <v>711.80587338208261</v>
      </c>
      <c r="Q218" s="112">
        <v>9673</v>
      </c>
      <c r="R218" s="54" t="s">
        <v>41</v>
      </c>
      <c r="S218" s="28">
        <f>O218+O219+O220</f>
        <v>16217698.190000001</v>
      </c>
      <c r="T218" s="27"/>
      <c r="U218" s="27"/>
    </row>
    <row r="219" spans="1:21" s="23" customFormat="1" ht="28.9" customHeight="1" x14ac:dyDescent="0.25">
      <c r="A219" s="131" t="s">
        <v>1539</v>
      </c>
      <c r="B219" s="95" t="s">
        <v>148</v>
      </c>
      <c r="C219" s="97">
        <v>1988</v>
      </c>
      <c r="D219" s="104" t="s">
        <v>21</v>
      </c>
      <c r="E219" s="104" t="s">
        <v>23</v>
      </c>
      <c r="F219" s="99">
        <v>5</v>
      </c>
      <c r="G219" s="115">
        <v>4</v>
      </c>
      <c r="H219" s="59">
        <v>5297.5</v>
      </c>
      <c r="I219" s="81">
        <v>0</v>
      </c>
      <c r="J219" s="59">
        <v>4373.8999999999996</v>
      </c>
      <c r="K219" s="100">
        <f t="shared" si="49"/>
        <v>3997560.56</v>
      </c>
      <c r="L219" s="60">
        <v>0</v>
      </c>
      <c r="M219" s="60">
        <v>0</v>
      </c>
      <c r="N219" s="60">
        <v>0</v>
      </c>
      <c r="O219" s="100">
        <v>3997560.56</v>
      </c>
      <c r="P219" s="112">
        <f t="shared" si="50"/>
        <v>754.61265880132134</v>
      </c>
      <c r="Q219" s="112">
        <v>9673</v>
      </c>
      <c r="R219" s="101" t="s">
        <v>41</v>
      </c>
      <c r="S219" s="28"/>
      <c r="T219" s="28"/>
      <c r="U219" s="27"/>
    </row>
    <row r="220" spans="1:21" s="26" customFormat="1" ht="28.9" customHeight="1" x14ac:dyDescent="0.25">
      <c r="A220" s="131" t="s">
        <v>1540</v>
      </c>
      <c r="B220" s="95" t="s">
        <v>149</v>
      </c>
      <c r="C220" s="104">
        <v>1978</v>
      </c>
      <c r="D220" s="104" t="s">
        <v>21</v>
      </c>
      <c r="E220" s="104" t="s">
        <v>23</v>
      </c>
      <c r="F220" s="104">
        <v>5</v>
      </c>
      <c r="G220" s="104">
        <v>5</v>
      </c>
      <c r="H220" s="64">
        <v>3996.1</v>
      </c>
      <c r="I220" s="64">
        <v>0</v>
      </c>
      <c r="J220" s="64">
        <v>3437.1</v>
      </c>
      <c r="K220" s="100">
        <f t="shared" si="49"/>
        <v>8579535.3100000005</v>
      </c>
      <c r="L220" s="64">
        <v>0</v>
      </c>
      <c r="M220" s="64">
        <v>0</v>
      </c>
      <c r="N220" s="64">
        <v>0</v>
      </c>
      <c r="O220" s="108">
        <v>8579535.3100000005</v>
      </c>
      <c r="P220" s="112">
        <f t="shared" si="50"/>
        <v>2146.9771302019471</v>
      </c>
      <c r="Q220" s="112">
        <v>9673</v>
      </c>
      <c r="R220" s="101" t="s">
        <v>41</v>
      </c>
      <c r="S220" s="25"/>
      <c r="T220" s="25"/>
      <c r="U220" s="25"/>
    </row>
    <row r="221" spans="1:21" s="26" customFormat="1" ht="28.9" customHeight="1" x14ac:dyDescent="0.25">
      <c r="A221" s="131" t="s">
        <v>1541</v>
      </c>
      <c r="B221" s="95" t="s">
        <v>908</v>
      </c>
      <c r="C221" s="104">
        <v>1986</v>
      </c>
      <c r="D221" s="104" t="s">
        <v>21</v>
      </c>
      <c r="E221" s="104" t="s">
        <v>23</v>
      </c>
      <c r="F221" s="104">
        <v>2</v>
      </c>
      <c r="G221" s="104">
        <v>2</v>
      </c>
      <c r="H221" s="64">
        <v>484</v>
      </c>
      <c r="I221" s="64">
        <v>0</v>
      </c>
      <c r="J221" s="64">
        <v>484</v>
      </c>
      <c r="K221" s="100">
        <f t="shared" si="49"/>
        <v>1121745.6000000001</v>
      </c>
      <c r="L221" s="64">
        <v>0</v>
      </c>
      <c r="M221" s="64">
        <v>0</v>
      </c>
      <c r="N221" s="64">
        <v>0</v>
      </c>
      <c r="O221" s="108">
        <v>1121745.6000000001</v>
      </c>
      <c r="P221" s="112">
        <f>K221/H221</f>
        <v>2317.6561983471074</v>
      </c>
      <c r="Q221" s="112">
        <v>9673</v>
      </c>
      <c r="R221" s="54" t="s">
        <v>42</v>
      </c>
      <c r="S221" s="25"/>
      <c r="T221" s="25"/>
      <c r="U221" s="25"/>
    </row>
    <row r="222" spans="1:21" s="26" customFormat="1" ht="28.9" customHeight="1" x14ac:dyDescent="0.25">
      <c r="A222" s="131" t="s">
        <v>1542</v>
      </c>
      <c r="B222" s="95" t="s">
        <v>150</v>
      </c>
      <c r="C222" s="97">
        <v>1986</v>
      </c>
      <c r="D222" s="104" t="s">
        <v>21</v>
      </c>
      <c r="E222" s="104" t="s">
        <v>23</v>
      </c>
      <c r="F222" s="99">
        <v>2</v>
      </c>
      <c r="G222" s="99">
        <v>2</v>
      </c>
      <c r="H222" s="81">
        <v>484</v>
      </c>
      <c r="I222" s="81">
        <v>0</v>
      </c>
      <c r="J222" s="81">
        <v>484</v>
      </c>
      <c r="K222" s="100">
        <f t="shared" si="49"/>
        <v>1121002.8</v>
      </c>
      <c r="L222" s="81">
        <v>0</v>
      </c>
      <c r="M222" s="81">
        <v>0</v>
      </c>
      <c r="N222" s="81">
        <v>0</v>
      </c>
      <c r="O222" s="111">
        <v>1121002.8</v>
      </c>
      <c r="P222" s="112">
        <f t="shared" si="50"/>
        <v>2316.1214876033059</v>
      </c>
      <c r="Q222" s="112">
        <v>9673</v>
      </c>
      <c r="R222" s="54" t="s">
        <v>42</v>
      </c>
      <c r="S222" s="25"/>
      <c r="T222" s="25"/>
      <c r="U222" s="25"/>
    </row>
    <row r="223" spans="1:21" s="26" customFormat="1" ht="28.9" customHeight="1" x14ac:dyDescent="0.25">
      <c r="A223" s="131" t="s">
        <v>1543</v>
      </c>
      <c r="B223" s="95" t="s">
        <v>151</v>
      </c>
      <c r="C223" s="104">
        <v>1987</v>
      </c>
      <c r="D223" s="104" t="s">
        <v>21</v>
      </c>
      <c r="E223" s="104" t="s">
        <v>23</v>
      </c>
      <c r="F223" s="115">
        <v>2</v>
      </c>
      <c r="G223" s="115">
        <v>2</v>
      </c>
      <c r="H223" s="81">
        <v>484</v>
      </c>
      <c r="I223" s="81">
        <v>0</v>
      </c>
      <c r="J223" s="81">
        <v>484</v>
      </c>
      <c r="K223" s="100">
        <f t="shared" si="49"/>
        <v>1129026</v>
      </c>
      <c r="L223" s="81">
        <v>0</v>
      </c>
      <c r="M223" s="81">
        <v>0</v>
      </c>
      <c r="N223" s="81">
        <v>0</v>
      </c>
      <c r="O223" s="109">
        <v>1129026</v>
      </c>
      <c r="P223" s="112">
        <f t="shared" si="50"/>
        <v>2332.6983471074382</v>
      </c>
      <c r="Q223" s="112">
        <v>9673</v>
      </c>
      <c r="R223" s="101" t="s">
        <v>42</v>
      </c>
      <c r="S223" s="30"/>
      <c r="T223" s="30"/>
      <c r="U223" s="25"/>
    </row>
    <row r="224" spans="1:21" ht="49.9" customHeight="1" x14ac:dyDescent="0.25">
      <c r="A224" s="193" t="s">
        <v>979</v>
      </c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</row>
    <row r="225" spans="1:21" ht="42" customHeight="1" x14ac:dyDescent="0.25">
      <c r="A225" s="172" t="s">
        <v>870</v>
      </c>
      <c r="B225" s="172"/>
      <c r="C225" s="102" t="s">
        <v>22</v>
      </c>
      <c r="D225" s="102" t="s">
        <v>22</v>
      </c>
      <c r="E225" s="102" t="s">
        <v>22</v>
      </c>
      <c r="F225" s="134" t="s">
        <v>22</v>
      </c>
      <c r="G225" s="134" t="s">
        <v>22</v>
      </c>
      <c r="H225" s="135">
        <f t="shared" ref="H225:N225" si="51">SUM(H226)</f>
        <v>576.64</v>
      </c>
      <c r="I225" s="135">
        <f t="shared" si="51"/>
        <v>0</v>
      </c>
      <c r="J225" s="135">
        <f t="shared" si="51"/>
        <v>576.64</v>
      </c>
      <c r="K225" s="135">
        <f t="shared" si="51"/>
        <v>1199702.6399999999</v>
      </c>
      <c r="L225" s="135">
        <f t="shared" si="51"/>
        <v>0</v>
      </c>
      <c r="M225" s="135">
        <f t="shared" si="51"/>
        <v>0</v>
      </c>
      <c r="N225" s="135">
        <f t="shared" si="51"/>
        <v>0</v>
      </c>
      <c r="O225" s="135">
        <f>SUM(O226)</f>
        <v>1199702.6399999999</v>
      </c>
      <c r="P225" s="51">
        <f>K225/H225</f>
        <v>2080.5054106548278</v>
      </c>
      <c r="Q225" s="136" t="s">
        <v>22</v>
      </c>
      <c r="R225" s="137" t="s">
        <v>22</v>
      </c>
    </row>
    <row r="226" spans="1:21" s="23" customFormat="1" ht="27" customHeight="1" x14ac:dyDescent="0.25">
      <c r="A226" s="117" t="s">
        <v>1544</v>
      </c>
      <c r="B226" s="95" t="s">
        <v>871</v>
      </c>
      <c r="C226" s="97">
        <v>1978</v>
      </c>
      <c r="D226" s="97" t="s">
        <v>21</v>
      </c>
      <c r="E226" s="97" t="s">
        <v>23</v>
      </c>
      <c r="F226" s="99">
        <v>2</v>
      </c>
      <c r="G226" s="99">
        <v>2</v>
      </c>
      <c r="H226" s="59">
        <v>576.64</v>
      </c>
      <c r="I226" s="59">
        <v>0</v>
      </c>
      <c r="J226" s="59">
        <v>576.64</v>
      </c>
      <c r="K226" s="100">
        <f>SUM(L226:O226)</f>
        <v>1199702.6399999999</v>
      </c>
      <c r="L226" s="60">
        <v>0</v>
      </c>
      <c r="M226" s="60">
        <v>0</v>
      </c>
      <c r="N226" s="60">
        <v>0</v>
      </c>
      <c r="O226" s="112">
        <v>1199702.6399999999</v>
      </c>
      <c r="P226" s="112">
        <f>K226/H226</f>
        <v>2080.5054106548278</v>
      </c>
      <c r="Q226" s="112">
        <v>9673</v>
      </c>
      <c r="R226" s="54" t="s">
        <v>41</v>
      </c>
      <c r="S226" s="28">
        <f>O226</f>
        <v>1199702.6399999999</v>
      </c>
      <c r="T226" s="27"/>
      <c r="U226" s="27"/>
    </row>
    <row r="227" spans="1:21" ht="42" customHeight="1" x14ac:dyDescent="0.25">
      <c r="A227" s="193" t="s">
        <v>980</v>
      </c>
      <c r="B227" s="193"/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</row>
    <row r="228" spans="1:21" ht="42" customHeight="1" x14ac:dyDescent="0.25">
      <c r="A228" s="172" t="s">
        <v>157</v>
      </c>
      <c r="B228" s="172"/>
      <c r="C228" s="102" t="s">
        <v>22</v>
      </c>
      <c r="D228" s="102" t="s">
        <v>22</v>
      </c>
      <c r="E228" s="102" t="s">
        <v>22</v>
      </c>
      <c r="F228" s="134" t="s">
        <v>22</v>
      </c>
      <c r="G228" s="134" t="s">
        <v>22</v>
      </c>
      <c r="H228" s="135">
        <f t="shared" ref="H228:N228" si="52">SUM(H229:H232)</f>
        <v>1769.9</v>
      </c>
      <c r="I228" s="135">
        <f t="shared" si="52"/>
        <v>744.09999999999991</v>
      </c>
      <c r="J228" s="135">
        <f t="shared" si="52"/>
        <v>1321</v>
      </c>
      <c r="K228" s="135">
        <f t="shared" si="52"/>
        <v>7118211.0299999993</v>
      </c>
      <c r="L228" s="135">
        <f t="shared" si="52"/>
        <v>0</v>
      </c>
      <c r="M228" s="135">
        <f t="shared" si="52"/>
        <v>0</v>
      </c>
      <c r="N228" s="135">
        <f t="shared" si="52"/>
        <v>0</v>
      </c>
      <c r="O228" s="135">
        <f>SUM(O229:O232)</f>
        <v>7118211.0299999993</v>
      </c>
      <c r="P228" s="51">
        <f>K228/H228</f>
        <v>4021.8153737499288</v>
      </c>
      <c r="Q228" s="136" t="s">
        <v>22</v>
      </c>
      <c r="R228" s="137" t="s">
        <v>22</v>
      </c>
    </row>
    <row r="229" spans="1:21" s="6" customFormat="1" ht="27" customHeight="1" x14ac:dyDescent="0.25">
      <c r="A229" s="117" t="s">
        <v>1545</v>
      </c>
      <c r="B229" s="95" t="s">
        <v>960</v>
      </c>
      <c r="C229" s="97">
        <v>1956</v>
      </c>
      <c r="D229" s="104" t="s">
        <v>21</v>
      </c>
      <c r="E229" s="97" t="s">
        <v>20</v>
      </c>
      <c r="F229" s="115">
        <v>2</v>
      </c>
      <c r="G229" s="115">
        <v>2</v>
      </c>
      <c r="H229" s="100">
        <v>436.4</v>
      </c>
      <c r="I229" s="100">
        <v>390.4</v>
      </c>
      <c r="J229" s="100">
        <v>390.4</v>
      </c>
      <c r="K229" s="100">
        <f>SUM(L229:O229)</f>
        <v>2102156.6</v>
      </c>
      <c r="L229" s="112">
        <v>0</v>
      </c>
      <c r="M229" s="112">
        <v>0</v>
      </c>
      <c r="N229" s="112">
        <v>0</v>
      </c>
      <c r="O229" s="100">
        <v>2102156.6</v>
      </c>
      <c r="P229" s="112">
        <f>K229/H229</f>
        <v>4817.0407882676445</v>
      </c>
      <c r="Q229" s="112">
        <v>9673</v>
      </c>
      <c r="R229" s="117" t="s">
        <v>42</v>
      </c>
      <c r="S229" s="29"/>
      <c r="T229" s="29"/>
      <c r="U229" s="22"/>
    </row>
    <row r="230" spans="1:21" s="26" customFormat="1" ht="67.900000000000006" customHeight="1" x14ac:dyDescent="0.25">
      <c r="A230" s="101" t="s">
        <v>1546</v>
      </c>
      <c r="B230" s="95" t="s">
        <v>155</v>
      </c>
      <c r="C230" s="104">
        <v>1988</v>
      </c>
      <c r="D230" s="104" t="s">
        <v>21</v>
      </c>
      <c r="E230" s="97" t="s">
        <v>159</v>
      </c>
      <c r="F230" s="115">
        <v>2</v>
      </c>
      <c r="G230" s="115">
        <v>2</v>
      </c>
      <c r="H230" s="81">
        <v>397.2</v>
      </c>
      <c r="I230" s="81">
        <v>128.19999999999999</v>
      </c>
      <c r="J230" s="81">
        <v>269</v>
      </c>
      <c r="K230" s="100">
        <f>SUM(L230:O230)</f>
        <v>2244000</v>
      </c>
      <c r="L230" s="81">
        <v>0</v>
      </c>
      <c r="M230" s="81">
        <v>0</v>
      </c>
      <c r="N230" s="81">
        <v>0</v>
      </c>
      <c r="O230" s="100">
        <v>2244000</v>
      </c>
      <c r="P230" s="112">
        <f>K230/H230</f>
        <v>5649.546827794562</v>
      </c>
      <c r="Q230" s="112">
        <v>9673</v>
      </c>
      <c r="R230" s="101" t="s">
        <v>42</v>
      </c>
      <c r="S230" s="25"/>
      <c r="T230" s="25"/>
      <c r="U230" s="25"/>
    </row>
    <row r="231" spans="1:21" s="26" customFormat="1" ht="27" customHeight="1" x14ac:dyDescent="0.25">
      <c r="A231" s="101" t="s">
        <v>1547</v>
      </c>
      <c r="B231" s="95" t="s">
        <v>898</v>
      </c>
      <c r="C231" s="104">
        <v>1968</v>
      </c>
      <c r="D231" s="104" t="s">
        <v>21</v>
      </c>
      <c r="E231" s="104" t="s">
        <v>20</v>
      </c>
      <c r="F231" s="115">
        <v>2</v>
      </c>
      <c r="G231" s="115">
        <v>2</v>
      </c>
      <c r="H231" s="81">
        <v>400.7</v>
      </c>
      <c r="I231" s="81">
        <v>0</v>
      </c>
      <c r="J231" s="81">
        <v>351.5</v>
      </c>
      <c r="K231" s="100">
        <f>SUM(L231:O231)</f>
        <v>2130041.2000000002</v>
      </c>
      <c r="L231" s="81">
        <v>0</v>
      </c>
      <c r="M231" s="81">
        <v>0</v>
      </c>
      <c r="N231" s="81">
        <v>0</v>
      </c>
      <c r="O231" s="100">
        <v>2130041.2000000002</v>
      </c>
      <c r="P231" s="112">
        <f>K231/H231</f>
        <v>5315.8003493885708</v>
      </c>
      <c r="Q231" s="112">
        <v>9673</v>
      </c>
      <c r="R231" s="101" t="s">
        <v>42</v>
      </c>
      <c r="S231" s="25"/>
      <c r="T231" s="25"/>
      <c r="U231" s="25"/>
    </row>
    <row r="232" spans="1:21" s="26" customFormat="1" ht="27" customHeight="1" x14ac:dyDescent="0.25">
      <c r="A232" s="101" t="s">
        <v>1548</v>
      </c>
      <c r="B232" s="95" t="s">
        <v>156</v>
      </c>
      <c r="C232" s="104">
        <v>1987</v>
      </c>
      <c r="D232" s="104" t="s">
        <v>21</v>
      </c>
      <c r="E232" s="104" t="s">
        <v>20</v>
      </c>
      <c r="F232" s="115">
        <v>2</v>
      </c>
      <c r="G232" s="115">
        <v>2</v>
      </c>
      <c r="H232" s="81">
        <v>535.6</v>
      </c>
      <c r="I232" s="81">
        <v>225.5</v>
      </c>
      <c r="J232" s="81">
        <v>310.10000000000002</v>
      </c>
      <c r="K232" s="100">
        <f>SUM(L232:O232)</f>
        <v>642013.23</v>
      </c>
      <c r="L232" s="81">
        <v>0</v>
      </c>
      <c r="M232" s="81">
        <v>0</v>
      </c>
      <c r="N232" s="81">
        <v>0</v>
      </c>
      <c r="O232" s="100">
        <v>642013.23</v>
      </c>
      <c r="P232" s="112">
        <f>K232/H232</f>
        <v>1198.680414488424</v>
      </c>
      <c r="Q232" s="112">
        <v>9673</v>
      </c>
      <c r="R232" s="101" t="s">
        <v>41</v>
      </c>
      <c r="S232" s="30">
        <f>O232</f>
        <v>642013.23</v>
      </c>
      <c r="T232" s="25"/>
      <c r="U232" s="25"/>
    </row>
    <row r="233" spans="1:21" ht="42" customHeight="1" x14ac:dyDescent="0.25">
      <c r="A233" s="193" t="s">
        <v>981</v>
      </c>
      <c r="B233" s="193"/>
      <c r="C233" s="193"/>
      <c r="D233" s="193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  <c r="R233" s="193"/>
    </row>
    <row r="234" spans="1:21" ht="42" customHeight="1" x14ac:dyDescent="0.25">
      <c r="A234" s="172" t="s">
        <v>158</v>
      </c>
      <c r="B234" s="172"/>
      <c r="C234" s="102" t="s">
        <v>22</v>
      </c>
      <c r="D234" s="102" t="s">
        <v>22</v>
      </c>
      <c r="E234" s="102" t="s">
        <v>22</v>
      </c>
      <c r="F234" s="134" t="s">
        <v>22</v>
      </c>
      <c r="G234" s="134" t="s">
        <v>22</v>
      </c>
      <c r="H234" s="135">
        <f t="shared" ref="H234:N234" si="53">SUM(H235:H236)</f>
        <v>796.3</v>
      </c>
      <c r="I234" s="135">
        <f t="shared" si="53"/>
        <v>96</v>
      </c>
      <c r="J234" s="135">
        <f t="shared" si="53"/>
        <v>700.3</v>
      </c>
      <c r="K234" s="135">
        <f t="shared" si="53"/>
        <v>600000</v>
      </c>
      <c r="L234" s="135">
        <f t="shared" si="53"/>
        <v>0</v>
      </c>
      <c r="M234" s="135">
        <f t="shared" si="53"/>
        <v>0</v>
      </c>
      <c r="N234" s="135">
        <f t="shared" si="53"/>
        <v>0</v>
      </c>
      <c r="O234" s="135">
        <f>SUM(O235:O236)</f>
        <v>600000</v>
      </c>
      <c r="P234" s="51">
        <f>K234/H234</f>
        <v>753.48486751224414</v>
      </c>
      <c r="Q234" s="136" t="s">
        <v>22</v>
      </c>
      <c r="R234" s="137" t="s">
        <v>22</v>
      </c>
    </row>
    <row r="235" spans="1:21" s="26" customFormat="1" ht="27" customHeight="1" x14ac:dyDescent="0.25">
      <c r="A235" s="101" t="s">
        <v>1549</v>
      </c>
      <c r="B235" s="95" t="s">
        <v>160</v>
      </c>
      <c r="C235" s="104">
        <v>1960</v>
      </c>
      <c r="D235" s="104" t="s">
        <v>21</v>
      </c>
      <c r="E235" s="104" t="s">
        <v>20</v>
      </c>
      <c r="F235" s="115">
        <v>2</v>
      </c>
      <c r="G235" s="115">
        <v>2</v>
      </c>
      <c r="H235" s="81">
        <v>351.6</v>
      </c>
      <c r="I235" s="81">
        <v>50</v>
      </c>
      <c r="J235" s="81">
        <v>301.60000000000002</v>
      </c>
      <c r="K235" s="100">
        <f>SUM(L235:O235)</f>
        <v>300000</v>
      </c>
      <c r="L235" s="81">
        <v>0</v>
      </c>
      <c r="M235" s="81">
        <v>0</v>
      </c>
      <c r="N235" s="81">
        <v>0</v>
      </c>
      <c r="O235" s="100">
        <v>300000</v>
      </c>
      <c r="P235" s="112">
        <f>K235/H235</f>
        <v>853.24232081911259</v>
      </c>
      <c r="Q235" s="112">
        <v>9673</v>
      </c>
      <c r="R235" s="101" t="s">
        <v>43</v>
      </c>
      <c r="S235" s="25"/>
      <c r="T235" s="25"/>
      <c r="U235" s="25"/>
    </row>
    <row r="236" spans="1:21" s="26" customFormat="1" ht="27" customHeight="1" x14ac:dyDescent="0.25">
      <c r="A236" s="101" t="s">
        <v>1550</v>
      </c>
      <c r="B236" s="95" t="s">
        <v>154</v>
      </c>
      <c r="C236" s="104">
        <v>1960</v>
      </c>
      <c r="D236" s="104" t="s">
        <v>21</v>
      </c>
      <c r="E236" s="104" t="s">
        <v>20</v>
      </c>
      <c r="F236" s="115">
        <v>2</v>
      </c>
      <c r="G236" s="115">
        <v>2</v>
      </c>
      <c r="H236" s="81">
        <v>444.7</v>
      </c>
      <c r="I236" s="81">
        <v>46</v>
      </c>
      <c r="J236" s="81">
        <v>398.7</v>
      </c>
      <c r="K236" s="100">
        <f>SUM(L236:O236)</f>
        <v>300000</v>
      </c>
      <c r="L236" s="81">
        <v>0</v>
      </c>
      <c r="M236" s="81">
        <v>0</v>
      </c>
      <c r="N236" s="81">
        <v>0</v>
      </c>
      <c r="O236" s="100">
        <v>300000</v>
      </c>
      <c r="P236" s="112">
        <f>K236/H236</f>
        <v>674.61209804362488</v>
      </c>
      <c r="Q236" s="112">
        <v>9673</v>
      </c>
      <c r="R236" s="101" t="s">
        <v>43</v>
      </c>
      <c r="S236" s="25"/>
      <c r="T236" s="25"/>
      <c r="U236" s="25"/>
    </row>
    <row r="237" spans="1:21" ht="42" customHeight="1" x14ac:dyDescent="0.25">
      <c r="A237" s="193" t="s">
        <v>1046</v>
      </c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</row>
    <row r="238" spans="1:21" ht="42" customHeight="1" x14ac:dyDescent="0.25">
      <c r="A238" s="172" t="s">
        <v>840</v>
      </c>
      <c r="B238" s="172"/>
      <c r="C238" s="102" t="s">
        <v>22</v>
      </c>
      <c r="D238" s="102" t="s">
        <v>22</v>
      </c>
      <c r="E238" s="102" t="s">
        <v>22</v>
      </c>
      <c r="F238" s="134" t="s">
        <v>22</v>
      </c>
      <c r="G238" s="134" t="s">
        <v>22</v>
      </c>
      <c r="H238" s="135">
        <f t="shared" ref="H238:N238" si="54">SUM(H239)</f>
        <v>861.6</v>
      </c>
      <c r="I238" s="135">
        <f t="shared" si="54"/>
        <v>88.5</v>
      </c>
      <c r="J238" s="135">
        <f t="shared" si="54"/>
        <v>773.1</v>
      </c>
      <c r="K238" s="135">
        <f t="shared" si="54"/>
        <v>4680715.3899999997</v>
      </c>
      <c r="L238" s="135">
        <f t="shared" si="54"/>
        <v>0</v>
      </c>
      <c r="M238" s="135">
        <f t="shared" si="54"/>
        <v>0</v>
      </c>
      <c r="N238" s="135">
        <f t="shared" si="54"/>
        <v>0</v>
      </c>
      <c r="O238" s="135">
        <f>SUM(O239)</f>
        <v>4680715.3899999997</v>
      </c>
      <c r="P238" s="51">
        <f>K238/H238</f>
        <v>5432.5851787372321</v>
      </c>
      <c r="Q238" s="136" t="s">
        <v>22</v>
      </c>
      <c r="R238" s="137" t="s">
        <v>22</v>
      </c>
    </row>
    <row r="239" spans="1:21" ht="27" customHeight="1" x14ac:dyDescent="0.25">
      <c r="A239" s="117" t="s">
        <v>1551</v>
      </c>
      <c r="B239" s="95" t="s">
        <v>888</v>
      </c>
      <c r="C239" s="104">
        <v>1979</v>
      </c>
      <c r="D239" s="104">
        <v>2016</v>
      </c>
      <c r="E239" s="104" t="s">
        <v>20</v>
      </c>
      <c r="F239" s="115">
        <v>2</v>
      </c>
      <c r="G239" s="115">
        <v>3</v>
      </c>
      <c r="H239" s="105">
        <v>861.6</v>
      </c>
      <c r="I239" s="105">
        <v>88.5</v>
      </c>
      <c r="J239" s="105">
        <v>773.1</v>
      </c>
      <c r="K239" s="105">
        <f>SUM(L239:O239)</f>
        <v>4680715.3899999997</v>
      </c>
      <c r="L239" s="105">
        <v>0</v>
      </c>
      <c r="M239" s="105">
        <v>0</v>
      </c>
      <c r="N239" s="105">
        <v>0</v>
      </c>
      <c r="O239" s="105">
        <v>4680715.3899999997</v>
      </c>
      <c r="P239" s="112">
        <f>K239/H239</f>
        <v>5432.5851787372321</v>
      </c>
      <c r="Q239" s="105">
        <v>9673</v>
      </c>
      <c r="R239" s="54" t="s">
        <v>41</v>
      </c>
      <c r="S239" s="16">
        <f>O239</f>
        <v>4680715.3899999997</v>
      </c>
    </row>
    <row r="240" spans="1:21" ht="42" customHeight="1" x14ac:dyDescent="0.25">
      <c r="A240" s="193" t="s">
        <v>1047</v>
      </c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</row>
    <row r="241" spans="1:21" ht="42" customHeight="1" x14ac:dyDescent="0.25">
      <c r="A241" s="172" t="s">
        <v>161</v>
      </c>
      <c r="B241" s="172"/>
      <c r="C241" s="102" t="s">
        <v>22</v>
      </c>
      <c r="D241" s="102" t="s">
        <v>22</v>
      </c>
      <c r="E241" s="102" t="s">
        <v>22</v>
      </c>
      <c r="F241" s="134" t="s">
        <v>22</v>
      </c>
      <c r="G241" s="134" t="s">
        <v>22</v>
      </c>
      <c r="H241" s="135">
        <f t="shared" ref="H241:N241" si="55">SUM(H242)</f>
        <v>319.37</v>
      </c>
      <c r="I241" s="135">
        <f t="shared" si="55"/>
        <v>0</v>
      </c>
      <c r="J241" s="135">
        <f t="shared" si="55"/>
        <v>193.84</v>
      </c>
      <c r="K241" s="135">
        <f t="shared" si="55"/>
        <v>3923023</v>
      </c>
      <c r="L241" s="135">
        <f t="shared" si="55"/>
        <v>0</v>
      </c>
      <c r="M241" s="135">
        <f t="shared" si="55"/>
        <v>0</v>
      </c>
      <c r="N241" s="135">
        <f t="shared" si="55"/>
        <v>0</v>
      </c>
      <c r="O241" s="135">
        <f>SUM(O242)</f>
        <v>3923023</v>
      </c>
      <c r="P241" s="51">
        <f>K241/H241</f>
        <v>12283.630272098193</v>
      </c>
      <c r="Q241" s="136" t="s">
        <v>22</v>
      </c>
      <c r="R241" s="137" t="s">
        <v>22</v>
      </c>
    </row>
    <row r="242" spans="1:21" s="26" customFormat="1" ht="27" customHeight="1" x14ac:dyDescent="0.25">
      <c r="A242" s="101" t="s">
        <v>1552</v>
      </c>
      <c r="B242" s="65" t="s">
        <v>162</v>
      </c>
      <c r="C242" s="104">
        <v>1917</v>
      </c>
      <c r="D242" s="104" t="s">
        <v>21</v>
      </c>
      <c r="E242" s="104" t="s">
        <v>20</v>
      </c>
      <c r="F242" s="115">
        <v>2</v>
      </c>
      <c r="G242" s="115">
        <v>1</v>
      </c>
      <c r="H242" s="81">
        <v>319.37</v>
      </c>
      <c r="I242" s="81">
        <v>0</v>
      </c>
      <c r="J242" s="81">
        <v>193.84</v>
      </c>
      <c r="K242" s="105">
        <f>SUM(L242:O242)</f>
        <v>3923023</v>
      </c>
      <c r="L242" s="81">
        <v>0</v>
      </c>
      <c r="M242" s="81">
        <v>0</v>
      </c>
      <c r="N242" s="81">
        <v>0</v>
      </c>
      <c r="O242" s="100">
        <v>3923023</v>
      </c>
      <c r="P242" s="112">
        <f>K242/H242</f>
        <v>12283.630272098193</v>
      </c>
      <c r="Q242" s="105">
        <v>9673</v>
      </c>
      <c r="R242" s="101" t="s">
        <v>43</v>
      </c>
      <c r="S242" s="25"/>
      <c r="T242" s="25"/>
      <c r="U242" s="25"/>
    </row>
    <row r="243" spans="1:21" ht="45" customHeight="1" x14ac:dyDescent="0.25">
      <c r="A243" s="193" t="s">
        <v>1048</v>
      </c>
      <c r="B243" s="193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</row>
    <row r="244" spans="1:21" ht="45" customHeight="1" x14ac:dyDescent="0.25">
      <c r="A244" s="172" t="s">
        <v>1416</v>
      </c>
      <c r="B244" s="172"/>
      <c r="C244" s="102" t="s">
        <v>22</v>
      </c>
      <c r="D244" s="102" t="s">
        <v>22</v>
      </c>
      <c r="E244" s="102" t="s">
        <v>22</v>
      </c>
      <c r="F244" s="134" t="s">
        <v>22</v>
      </c>
      <c r="G244" s="134" t="s">
        <v>22</v>
      </c>
      <c r="H244" s="135">
        <f t="shared" ref="H244:I244" si="56">SUM(H245:H256)</f>
        <v>12106.2</v>
      </c>
      <c r="I244" s="135">
        <f t="shared" si="56"/>
        <v>2220.1999999999998</v>
      </c>
      <c r="J244" s="135">
        <f>SUM(J245:J256)</f>
        <v>9679.2999999999993</v>
      </c>
      <c r="K244" s="135">
        <f t="shared" ref="K244:N244" si="57">SUM(K245:K256)</f>
        <v>34217186.189999998</v>
      </c>
      <c r="L244" s="135">
        <f t="shared" si="57"/>
        <v>0</v>
      </c>
      <c r="M244" s="135">
        <f t="shared" si="57"/>
        <v>0</v>
      </c>
      <c r="N244" s="135">
        <f t="shared" si="57"/>
        <v>0</v>
      </c>
      <c r="O244" s="135">
        <f>SUM(O245:O256)</f>
        <v>34217186.189999998</v>
      </c>
      <c r="P244" s="51">
        <f>K244/H244</f>
        <v>2826.4183798384297</v>
      </c>
      <c r="Q244" s="136" t="s">
        <v>22</v>
      </c>
      <c r="R244" s="137" t="s">
        <v>22</v>
      </c>
    </row>
    <row r="245" spans="1:21" s="26" customFormat="1" ht="27" customHeight="1" x14ac:dyDescent="0.25">
      <c r="A245" s="101" t="s">
        <v>1553</v>
      </c>
      <c r="B245" s="95" t="s">
        <v>1420</v>
      </c>
      <c r="C245" s="104">
        <v>1954</v>
      </c>
      <c r="D245" s="104" t="s">
        <v>21</v>
      </c>
      <c r="E245" s="97" t="s">
        <v>20</v>
      </c>
      <c r="F245" s="115">
        <v>2</v>
      </c>
      <c r="G245" s="115">
        <v>1</v>
      </c>
      <c r="H245" s="128">
        <v>535.20000000000005</v>
      </c>
      <c r="I245" s="128">
        <v>137</v>
      </c>
      <c r="J245" s="128">
        <v>398.2</v>
      </c>
      <c r="K245" s="55">
        <f t="shared" ref="K245:K249" si="58">SUM(L245:O245)</f>
        <v>2387000</v>
      </c>
      <c r="L245" s="128">
        <v>0</v>
      </c>
      <c r="M245" s="128">
        <v>0</v>
      </c>
      <c r="N245" s="128">
        <v>0</v>
      </c>
      <c r="O245" s="100">
        <v>2387000</v>
      </c>
      <c r="P245" s="112">
        <f t="shared" ref="P245:P247" si="59">K245/H245</f>
        <v>4460.0149476831084</v>
      </c>
      <c r="Q245" s="55">
        <v>9673</v>
      </c>
      <c r="R245" s="101" t="s">
        <v>42</v>
      </c>
      <c r="S245" s="25"/>
      <c r="T245" s="25"/>
      <c r="U245" s="25"/>
    </row>
    <row r="246" spans="1:21" s="26" customFormat="1" ht="27" customHeight="1" x14ac:dyDescent="0.25">
      <c r="A246" s="101" t="s">
        <v>1554</v>
      </c>
      <c r="B246" s="95" t="s">
        <v>1421</v>
      </c>
      <c r="C246" s="104">
        <v>1956</v>
      </c>
      <c r="D246" s="104" t="s">
        <v>21</v>
      </c>
      <c r="E246" s="97" t="s">
        <v>20</v>
      </c>
      <c r="F246" s="115">
        <v>2</v>
      </c>
      <c r="G246" s="115">
        <v>1</v>
      </c>
      <c r="H246" s="128">
        <v>530</v>
      </c>
      <c r="I246" s="128">
        <v>134</v>
      </c>
      <c r="J246" s="128">
        <v>396</v>
      </c>
      <c r="K246" s="55">
        <f t="shared" si="58"/>
        <v>2387000</v>
      </c>
      <c r="L246" s="128">
        <v>0</v>
      </c>
      <c r="M246" s="128">
        <v>0</v>
      </c>
      <c r="N246" s="128">
        <v>0</v>
      </c>
      <c r="O246" s="100">
        <v>2387000</v>
      </c>
      <c r="P246" s="112">
        <f t="shared" si="59"/>
        <v>4503.7735849056608</v>
      </c>
      <c r="Q246" s="55">
        <v>9673</v>
      </c>
      <c r="R246" s="101" t="s">
        <v>42</v>
      </c>
      <c r="S246" s="25"/>
      <c r="T246" s="25"/>
      <c r="U246" s="25"/>
    </row>
    <row r="247" spans="1:21" s="26" customFormat="1" ht="27" customHeight="1" x14ac:dyDescent="0.25">
      <c r="A247" s="101" t="s">
        <v>1555</v>
      </c>
      <c r="B247" s="95" t="s">
        <v>1422</v>
      </c>
      <c r="C247" s="104">
        <v>1953</v>
      </c>
      <c r="D247" s="104" t="s">
        <v>21</v>
      </c>
      <c r="E247" s="97" t="s">
        <v>20</v>
      </c>
      <c r="F247" s="115">
        <v>1</v>
      </c>
      <c r="G247" s="115">
        <v>1</v>
      </c>
      <c r="H247" s="128">
        <v>293</v>
      </c>
      <c r="I247" s="128">
        <v>74</v>
      </c>
      <c r="J247" s="128">
        <v>219</v>
      </c>
      <c r="K247" s="55">
        <f t="shared" si="58"/>
        <v>2035000</v>
      </c>
      <c r="L247" s="128">
        <v>0</v>
      </c>
      <c r="M247" s="128">
        <v>0</v>
      </c>
      <c r="N247" s="128">
        <v>0</v>
      </c>
      <c r="O247" s="100">
        <v>2035000</v>
      </c>
      <c r="P247" s="112">
        <f t="shared" si="59"/>
        <v>6945.3924914675772</v>
      </c>
      <c r="Q247" s="55">
        <v>9673</v>
      </c>
      <c r="R247" s="101" t="s">
        <v>42</v>
      </c>
      <c r="S247" s="25"/>
      <c r="T247" s="25"/>
      <c r="U247" s="25"/>
    </row>
    <row r="248" spans="1:21" s="26" customFormat="1" ht="27" customHeight="1" x14ac:dyDescent="0.25">
      <c r="A248" s="155" t="s">
        <v>1556</v>
      </c>
      <c r="B248" s="198" t="s">
        <v>1423</v>
      </c>
      <c r="C248" s="169">
        <v>1960</v>
      </c>
      <c r="D248" s="192" t="s">
        <v>21</v>
      </c>
      <c r="E248" s="192" t="s">
        <v>20</v>
      </c>
      <c r="F248" s="187">
        <v>3</v>
      </c>
      <c r="G248" s="187">
        <v>2</v>
      </c>
      <c r="H248" s="224">
        <v>1545.7</v>
      </c>
      <c r="I248" s="224">
        <v>36.200000000000003</v>
      </c>
      <c r="J248" s="224">
        <v>1509.5</v>
      </c>
      <c r="K248" s="55">
        <f t="shared" si="58"/>
        <v>267985.73</v>
      </c>
      <c r="L248" s="128">
        <v>0</v>
      </c>
      <c r="M248" s="128">
        <v>0</v>
      </c>
      <c r="N248" s="128">
        <v>0</v>
      </c>
      <c r="O248" s="100">
        <v>267985.73</v>
      </c>
      <c r="P248" s="112">
        <f>K248/H248</f>
        <v>173.37499514782945</v>
      </c>
      <c r="Q248" s="55">
        <v>9673</v>
      </c>
      <c r="R248" s="101" t="s">
        <v>42</v>
      </c>
      <c r="S248" s="25"/>
      <c r="T248" s="25"/>
      <c r="U248" s="25"/>
    </row>
    <row r="249" spans="1:21" s="26" customFormat="1" ht="27" customHeight="1" x14ac:dyDescent="0.25">
      <c r="A249" s="155"/>
      <c r="B249" s="198"/>
      <c r="C249" s="169"/>
      <c r="D249" s="192"/>
      <c r="E249" s="192"/>
      <c r="F249" s="187"/>
      <c r="G249" s="187"/>
      <c r="H249" s="224"/>
      <c r="I249" s="224"/>
      <c r="J249" s="224"/>
      <c r="K249" s="55">
        <f t="shared" si="58"/>
        <v>7289340</v>
      </c>
      <c r="L249" s="128">
        <v>0</v>
      </c>
      <c r="M249" s="128">
        <v>0</v>
      </c>
      <c r="N249" s="128">
        <v>0</v>
      </c>
      <c r="O249" s="100">
        <v>7289340</v>
      </c>
      <c r="P249" s="112">
        <f>K249/H248</f>
        <v>4715.8827715598109</v>
      </c>
      <c r="Q249" s="55">
        <v>9673</v>
      </c>
      <c r="R249" s="101" t="s">
        <v>43</v>
      </c>
      <c r="S249" s="25"/>
      <c r="T249" s="25"/>
      <c r="U249" s="25"/>
    </row>
    <row r="250" spans="1:21" s="26" customFormat="1" ht="27" customHeight="1" x14ac:dyDescent="0.25">
      <c r="A250" s="131" t="s">
        <v>1557</v>
      </c>
      <c r="B250" s="95" t="s">
        <v>163</v>
      </c>
      <c r="C250" s="97">
        <v>1972</v>
      </c>
      <c r="D250" s="104" t="s">
        <v>21</v>
      </c>
      <c r="E250" s="104" t="s">
        <v>20</v>
      </c>
      <c r="F250" s="115">
        <v>4</v>
      </c>
      <c r="G250" s="115">
        <v>3</v>
      </c>
      <c r="H250" s="105">
        <v>2101.1999999999998</v>
      </c>
      <c r="I250" s="105">
        <v>146.1</v>
      </c>
      <c r="J250" s="105">
        <v>1955.1</v>
      </c>
      <c r="K250" s="105">
        <f t="shared" ref="K250:K256" si="60">SUM(L250:O250)</f>
        <v>3593361.92</v>
      </c>
      <c r="L250" s="81">
        <v>0</v>
      </c>
      <c r="M250" s="81">
        <v>0</v>
      </c>
      <c r="N250" s="81">
        <v>0</v>
      </c>
      <c r="O250" s="100">
        <v>3593361.92</v>
      </c>
      <c r="P250" s="112">
        <f t="shared" ref="P250:P256" si="61">K250/H250</f>
        <v>1710.1474966685705</v>
      </c>
      <c r="Q250" s="105">
        <v>9673</v>
      </c>
      <c r="R250" s="101" t="s">
        <v>41</v>
      </c>
      <c r="S250" s="30">
        <f>O250+O256</f>
        <v>4603498.0599999996</v>
      </c>
      <c r="T250" s="25"/>
      <c r="U250" s="25"/>
    </row>
    <row r="251" spans="1:21" s="26" customFormat="1" ht="27" customHeight="1" x14ac:dyDescent="0.25">
      <c r="A251" s="131" t="s">
        <v>1558</v>
      </c>
      <c r="B251" s="95" t="s">
        <v>874</v>
      </c>
      <c r="C251" s="97">
        <v>1971</v>
      </c>
      <c r="D251" s="104" t="s">
        <v>21</v>
      </c>
      <c r="E251" s="104" t="s">
        <v>20</v>
      </c>
      <c r="F251" s="115">
        <v>2</v>
      </c>
      <c r="G251" s="115">
        <v>2</v>
      </c>
      <c r="H251" s="105">
        <v>723</v>
      </c>
      <c r="I251" s="105">
        <v>49</v>
      </c>
      <c r="J251" s="105">
        <v>467.3</v>
      </c>
      <c r="K251" s="105">
        <f t="shared" si="60"/>
        <v>3240068.4</v>
      </c>
      <c r="L251" s="81">
        <v>0</v>
      </c>
      <c r="M251" s="81">
        <v>0</v>
      </c>
      <c r="N251" s="81">
        <v>0</v>
      </c>
      <c r="O251" s="100">
        <v>3240068.4</v>
      </c>
      <c r="P251" s="112">
        <f>K251/H251</f>
        <v>4481.4224066390043</v>
      </c>
      <c r="Q251" s="105">
        <v>9673</v>
      </c>
      <c r="R251" s="101" t="s">
        <v>42</v>
      </c>
      <c r="S251" s="25"/>
      <c r="T251" s="25"/>
      <c r="U251" s="25"/>
    </row>
    <row r="252" spans="1:21" s="26" customFormat="1" ht="27" customHeight="1" x14ac:dyDescent="0.25">
      <c r="A252" s="131" t="s">
        <v>1559</v>
      </c>
      <c r="B252" s="95" t="s">
        <v>164</v>
      </c>
      <c r="C252" s="97">
        <v>1956</v>
      </c>
      <c r="D252" s="104">
        <v>2010</v>
      </c>
      <c r="E252" s="104" t="s">
        <v>20</v>
      </c>
      <c r="F252" s="115">
        <v>2</v>
      </c>
      <c r="G252" s="115">
        <v>2</v>
      </c>
      <c r="H252" s="105">
        <v>520.70000000000005</v>
      </c>
      <c r="I252" s="105">
        <v>192.4</v>
      </c>
      <c r="J252" s="105">
        <v>328.3</v>
      </c>
      <c r="K252" s="105">
        <f t="shared" si="60"/>
        <v>1567368</v>
      </c>
      <c r="L252" s="81">
        <v>0</v>
      </c>
      <c r="M252" s="81">
        <v>0</v>
      </c>
      <c r="N252" s="81">
        <v>0</v>
      </c>
      <c r="O252" s="100">
        <v>1567368</v>
      </c>
      <c r="P252" s="112">
        <f t="shared" si="61"/>
        <v>3010.1171499903971</v>
      </c>
      <c r="Q252" s="105">
        <v>9673</v>
      </c>
      <c r="R252" s="101" t="s">
        <v>43</v>
      </c>
      <c r="S252" s="25"/>
      <c r="T252" s="25"/>
      <c r="U252" s="25"/>
    </row>
    <row r="253" spans="1:21" s="26" customFormat="1" ht="27" customHeight="1" x14ac:dyDescent="0.25">
      <c r="A253" s="131" t="s">
        <v>1560</v>
      </c>
      <c r="B253" s="95" t="s">
        <v>165</v>
      </c>
      <c r="C253" s="97">
        <v>1956</v>
      </c>
      <c r="D253" s="104">
        <v>2010</v>
      </c>
      <c r="E253" s="104" t="s">
        <v>20</v>
      </c>
      <c r="F253" s="115">
        <v>2</v>
      </c>
      <c r="G253" s="115">
        <v>2</v>
      </c>
      <c r="H253" s="105">
        <v>515.70000000000005</v>
      </c>
      <c r="I253" s="105">
        <v>189.1</v>
      </c>
      <c r="J253" s="105">
        <v>326.60000000000002</v>
      </c>
      <c r="K253" s="105">
        <f t="shared" si="60"/>
        <v>1440820</v>
      </c>
      <c r="L253" s="81">
        <v>0</v>
      </c>
      <c r="M253" s="81">
        <v>0</v>
      </c>
      <c r="N253" s="81">
        <v>0</v>
      </c>
      <c r="O253" s="100">
        <v>1440820</v>
      </c>
      <c r="P253" s="112">
        <f t="shared" si="61"/>
        <v>2793.9111886755863</v>
      </c>
      <c r="Q253" s="105">
        <v>9673</v>
      </c>
      <c r="R253" s="101" t="s">
        <v>43</v>
      </c>
      <c r="S253" s="25"/>
      <c r="T253" s="25"/>
      <c r="U253" s="25"/>
    </row>
    <row r="254" spans="1:21" s="26" customFormat="1" ht="27" customHeight="1" x14ac:dyDescent="0.25">
      <c r="A254" s="131" t="s">
        <v>1561</v>
      </c>
      <c r="B254" s="95" t="s">
        <v>875</v>
      </c>
      <c r="C254" s="97">
        <v>1970</v>
      </c>
      <c r="D254" s="104" t="s">
        <v>21</v>
      </c>
      <c r="E254" s="104" t="s">
        <v>20</v>
      </c>
      <c r="F254" s="115">
        <v>5</v>
      </c>
      <c r="G254" s="115">
        <v>4</v>
      </c>
      <c r="H254" s="105">
        <v>4178.6000000000004</v>
      </c>
      <c r="I254" s="105">
        <v>997.2</v>
      </c>
      <c r="J254" s="105">
        <v>3181.4</v>
      </c>
      <c r="K254" s="105">
        <f t="shared" si="60"/>
        <v>7320000</v>
      </c>
      <c r="L254" s="81">
        <v>0</v>
      </c>
      <c r="M254" s="81">
        <v>0</v>
      </c>
      <c r="N254" s="81">
        <v>0</v>
      </c>
      <c r="O254" s="100">
        <v>7320000</v>
      </c>
      <c r="P254" s="112">
        <f>K254/H254</f>
        <v>1751.782893792179</v>
      </c>
      <c r="Q254" s="105">
        <v>9673</v>
      </c>
      <c r="R254" s="101" t="s">
        <v>42</v>
      </c>
      <c r="S254" s="25"/>
      <c r="T254" s="25"/>
      <c r="U254" s="25"/>
    </row>
    <row r="255" spans="1:21" s="26" customFormat="1" ht="27" customHeight="1" x14ac:dyDescent="0.25">
      <c r="A255" s="131" t="s">
        <v>1562</v>
      </c>
      <c r="B255" s="95" t="s">
        <v>1417</v>
      </c>
      <c r="C255" s="97">
        <v>1959</v>
      </c>
      <c r="D255" s="104" t="s">
        <v>21</v>
      </c>
      <c r="E255" s="104" t="s">
        <v>20</v>
      </c>
      <c r="F255" s="115">
        <v>2</v>
      </c>
      <c r="G255" s="115">
        <v>1</v>
      </c>
      <c r="H255" s="105">
        <v>430</v>
      </c>
      <c r="I255" s="105">
        <v>20.5</v>
      </c>
      <c r="J255" s="105">
        <v>409.5</v>
      </c>
      <c r="K255" s="105">
        <f t="shared" si="60"/>
        <v>1679106</v>
      </c>
      <c r="L255" s="81">
        <v>0</v>
      </c>
      <c r="M255" s="81">
        <v>0</v>
      </c>
      <c r="N255" s="81">
        <v>0</v>
      </c>
      <c r="O255" s="100">
        <v>1679106</v>
      </c>
      <c r="P255" s="112">
        <f t="shared" si="61"/>
        <v>3904.8976744186048</v>
      </c>
      <c r="Q255" s="105">
        <v>9673</v>
      </c>
      <c r="R255" s="101" t="s">
        <v>43</v>
      </c>
      <c r="S255" s="25"/>
      <c r="T255" s="25"/>
      <c r="U255" s="25"/>
    </row>
    <row r="256" spans="1:21" s="26" customFormat="1" ht="27" customHeight="1" x14ac:dyDescent="0.25">
      <c r="A256" s="131" t="s">
        <v>1563</v>
      </c>
      <c r="B256" s="95" t="s">
        <v>166</v>
      </c>
      <c r="C256" s="97">
        <v>1986</v>
      </c>
      <c r="D256" s="104" t="s">
        <v>21</v>
      </c>
      <c r="E256" s="104" t="s">
        <v>23</v>
      </c>
      <c r="F256" s="115">
        <v>2</v>
      </c>
      <c r="G256" s="115">
        <v>2</v>
      </c>
      <c r="H256" s="105">
        <v>733.1</v>
      </c>
      <c r="I256" s="105">
        <v>244.7</v>
      </c>
      <c r="J256" s="105">
        <v>488.4</v>
      </c>
      <c r="K256" s="105">
        <f t="shared" si="60"/>
        <v>1010136.14</v>
      </c>
      <c r="L256" s="81">
        <v>0</v>
      </c>
      <c r="M256" s="81">
        <v>0</v>
      </c>
      <c r="N256" s="81">
        <v>0</v>
      </c>
      <c r="O256" s="100">
        <v>1010136.14</v>
      </c>
      <c r="P256" s="112">
        <f t="shared" si="61"/>
        <v>1377.8967944345927</v>
      </c>
      <c r="Q256" s="105">
        <v>9673</v>
      </c>
      <c r="R256" s="101" t="s">
        <v>41</v>
      </c>
      <c r="S256" s="25"/>
      <c r="T256" s="25"/>
      <c r="U256" s="25"/>
    </row>
    <row r="257" spans="1:207" ht="42" customHeight="1" x14ac:dyDescent="0.25">
      <c r="A257" s="193" t="s">
        <v>1049</v>
      </c>
      <c r="B257" s="193"/>
      <c r="C257" s="193"/>
      <c r="D257" s="193"/>
      <c r="E257" s="193"/>
      <c r="F257" s="193"/>
      <c r="G257" s="193"/>
      <c r="H257" s="193"/>
      <c r="I257" s="193"/>
      <c r="J257" s="193"/>
      <c r="K257" s="193"/>
      <c r="L257" s="193"/>
      <c r="M257" s="193"/>
      <c r="N257" s="193"/>
      <c r="O257" s="193"/>
      <c r="P257" s="193"/>
      <c r="Q257" s="193"/>
      <c r="R257" s="193"/>
    </row>
    <row r="258" spans="1:207" ht="42" customHeight="1" x14ac:dyDescent="0.25">
      <c r="A258" s="172" t="s">
        <v>1015</v>
      </c>
      <c r="B258" s="172"/>
      <c r="C258" s="102" t="s">
        <v>22</v>
      </c>
      <c r="D258" s="102" t="s">
        <v>22</v>
      </c>
      <c r="E258" s="102" t="s">
        <v>22</v>
      </c>
      <c r="F258" s="134" t="s">
        <v>22</v>
      </c>
      <c r="G258" s="134" t="s">
        <v>22</v>
      </c>
      <c r="H258" s="135">
        <f t="shared" ref="H258:N258" si="62">SUM(H259:H261)</f>
        <v>811</v>
      </c>
      <c r="I258" s="135">
        <f t="shared" si="62"/>
        <v>0</v>
      </c>
      <c r="J258" s="135">
        <f t="shared" si="62"/>
        <v>811</v>
      </c>
      <c r="K258" s="135">
        <f t="shared" si="62"/>
        <v>4027831.8499999996</v>
      </c>
      <c r="L258" s="135">
        <f t="shared" si="62"/>
        <v>0</v>
      </c>
      <c r="M258" s="135">
        <f t="shared" si="62"/>
        <v>0</v>
      </c>
      <c r="N258" s="135">
        <f t="shared" si="62"/>
        <v>0</v>
      </c>
      <c r="O258" s="135">
        <f>SUM(O259:O261)</f>
        <v>4027831.8499999996</v>
      </c>
      <c r="P258" s="51">
        <f>K258/H258</f>
        <v>4966.5004315659671</v>
      </c>
      <c r="Q258" s="136" t="s">
        <v>22</v>
      </c>
      <c r="R258" s="137" t="s">
        <v>22</v>
      </c>
    </row>
    <row r="259" spans="1:207" s="31" customFormat="1" ht="27" customHeight="1" x14ac:dyDescent="0.25">
      <c r="A259" s="101" t="s">
        <v>1564</v>
      </c>
      <c r="B259" s="95" t="s">
        <v>167</v>
      </c>
      <c r="C259" s="97">
        <v>1960</v>
      </c>
      <c r="D259" s="104" t="s">
        <v>21</v>
      </c>
      <c r="E259" s="104" t="s">
        <v>20</v>
      </c>
      <c r="F259" s="115">
        <v>2</v>
      </c>
      <c r="G259" s="115">
        <v>1</v>
      </c>
      <c r="H259" s="105">
        <v>267.60000000000002</v>
      </c>
      <c r="I259" s="105">
        <v>0</v>
      </c>
      <c r="J259" s="105">
        <v>267.60000000000002</v>
      </c>
      <c r="K259" s="105">
        <f>SUM(L259:O259)</f>
        <v>1038347.45</v>
      </c>
      <c r="L259" s="81">
        <v>0</v>
      </c>
      <c r="M259" s="81">
        <v>0</v>
      </c>
      <c r="N259" s="81">
        <v>0</v>
      </c>
      <c r="O259" s="100">
        <v>1038347.45</v>
      </c>
      <c r="P259" s="112">
        <f>K259/H259</f>
        <v>3880.2221599402087</v>
      </c>
      <c r="Q259" s="105">
        <v>9673</v>
      </c>
      <c r="R259" s="101" t="s">
        <v>41</v>
      </c>
      <c r="S259" s="69">
        <f>O259</f>
        <v>1038347.45</v>
      </c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  <c r="BH259" s="102"/>
      <c r="BI259" s="102"/>
      <c r="BJ259" s="102"/>
      <c r="BK259" s="102"/>
      <c r="BL259" s="102"/>
      <c r="BM259" s="102"/>
      <c r="BN259" s="102"/>
      <c r="BO259" s="102"/>
      <c r="BP259" s="102"/>
      <c r="BQ259" s="102"/>
      <c r="BR259" s="102"/>
      <c r="BS259" s="102"/>
      <c r="BT259" s="102"/>
      <c r="BU259" s="102"/>
      <c r="BV259" s="102"/>
      <c r="BW259" s="102"/>
      <c r="BX259" s="102"/>
      <c r="BY259" s="102"/>
      <c r="BZ259" s="102"/>
      <c r="CA259" s="102"/>
      <c r="CB259" s="102"/>
      <c r="CC259" s="102"/>
      <c r="CD259" s="102"/>
      <c r="CE259" s="102"/>
      <c r="CF259" s="102"/>
      <c r="CG259" s="102"/>
      <c r="CH259" s="102"/>
      <c r="CI259" s="102"/>
      <c r="CJ259" s="102"/>
      <c r="CK259" s="102"/>
      <c r="CL259" s="102"/>
      <c r="CM259" s="102"/>
      <c r="CN259" s="102"/>
      <c r="CO259" s="102"/>
      <c r="CP259" s="102"/>
      <c r="CQ259" s="102"/>
      <c r="CR259" s="102"/>
      <c r="CS259" s="102"/>
      <c r="CT259" s="102"/>
      <c r="CU259" s="102"/>
      <c r="CV259" s="102"/>
      <c r="CW259" s="102"/>
      <c r="CX259" s="102"/>
      <c r="CY259" s="102"/>
      <c r="CZ259" s="102"/>
      <c r="DA259" s="102"/>
      <c r="DB259" s="102"/>
      <c r="DC259" s="102"/>
      <c r="DD259" s="102"/>
      <c r="DE259" s="102"/>
      <c r="DF259" s="102"/>
      <c r="DG259" s="102"/>
      <c r="DH259" s="102"/>
      <c r="DI259" s="102"/>
      <c r="DJ259" s="102"/>
      <c r="DK259" s="102"/>
      <c r="DL259" s="102"/>
      <c r="DM259" s="102"/>
      <c r="DN259" s="102"/>
      <c r="DO259" s="102"/>
      <c r="DP259" s="102"/>
      <c r="DQ259" s="102"/>
      <c r="DR259" s="102"/>
      <c r="DS259" s="102"/>
      <c r="DT259" s="102"/>
      <c r="DU259" s="102"/>
      <c r="DV259" s="102"/>
      <c r="DW259" s="102"/>
      <c r="DX259" s="102"/>
      <c r="DY259" s="102"/>
      <c r="DZ259" s="102"/>
      <c r="EA259" s="102"/>
      <c r="EB259" s="102"/>
      <c r="EC259" s="102"/>
      <c r="ED259" s="102"/>
      <c r="EE259" s="102"/>
      <c r="EF259" s="102"/>
      <c r="EG259" s="102"/>
      <c r="EH259" s="102"/>
      <c r="EI259" s="102"/>
      <c r="EJ259" s="102"/>
      <c r="EK259" s="102"/>
      <c r="EL259" s="102"/>
      <c r="EM259" s="102"/>
      <c r="EN259" s="102"/>
      <c r="EO259" s="102"/>
      <c r="EP259" s="102"/>
      <c r="EQ259" s="102"/>
      <c r="ER259" s="102"/>
      <c r="ES259" s="102"/>
      <c r="ET259" s="102"/>
      <c r="EU259" s="102"/>
      <c r="EV259" s="102"/>
      <c r="EW259" s="102"/>
      <c r="EX259" s="102"/>
      <c r="EY259" s="102"/>
      <c r="EZ259" s="102"/>
      <c r="FA259" s="102"/>
      <c r="FB259" s="102"/>
      <c r="FC259" s="102"/>
      <c r="FD259" s="102"/>
      <c r="FE259" s="102"/>
      <c r="FF259" s="102"/>
      <c r="FG259" s="102"/>
      <c r="FH259" s="102"/>
      <c r="FI259" s="102"/>
      <c r="FJ259" s="102"/>
      <c r="FK259" s="102"/>
      <c r="FL259" s="102"/>
      <c r="FM259" s="102"/>
      <c r="FN259" s="102"/>
      <c r="FO259" s="102"/>
      <c r="FP259" s="102"/>
      <c r="FQ259" s="102"/>
      <c r="FR259" s="102"/>
      <c r="FS259" s="102"/>
      <c r="FT259" s="102"/>
      <c r="FU259" s="102"/>
      <c r="FV259" s="102"/>
      <c r="FW259" s="102"/>
      <c r="FX259" s="102"/>
      <c r="FY259" s="102"/>
      <c r="FZ259" s="102"/>
      <c r="GA259" s="102"/>
      <c r="GB259" s="102"/>
      <c r="GC259" s="102"/>
      <c r="GD259" s="102"/>
      <c r="GE259" s="102"/>
      <c r="GF259" s="102"/>
      <c r="GG259" s="102"/>
      <c r="GH259" s="102"/>
      <c r="GI259" s="102"/>
      <c r="GJ259" s="102"/>
      <c r="GK259" s="102"/>
      <c r="GL259" s="102"/>
      <c r="GM259" s="102"/>
      <c r="GN259" s="102"/>
      <c r="GO259" s="102"/>
      <c r="GP259" s="102"/>
      <c r="GQ259" s="102"/>
      <c r="GR259" s="102"/>
      <c r="GS259" s="102"/>
      <c r="GT259" s="102"/>
      <c r="GU259" s="102"/>
      <c r="GV259" s="102"/>
      <c r="GW259" s="102"/>
      <c r="GX259" s="102"/>
      <c r="GY259" s="102"/>
    </row>
    <row r="260" spans="1:207" s="31" customFormat="1" ht="27" customHeight="1" x14ac:dyDescent="0.25">
      <c r="A260" s="101" t="s">
        <v>1565</v>
      </c>
      <c r="B260" s="95" t="s">
        <v>168</v>
      </c>
      <c r="C260" s="97">
        <v>1961</v>
      </c>
      <c r="D260" s="104" t="s">
        <v>21</v>
      </c>
      <c r="E260" s="104" t="s">
        <v>20</v>
      </c>
      <c r="F260" s="115">
        <v>2</v>
      </c>
      <c r="G260" s="115">
        <v>1</v>
      </c>
      <c r="H260" s="105">
        <v>271.89999999999998</v>
      </c>
      <c r="I260" s="105">
        <v>0</v>
      </c>
      <c r="J260" s="105">
        <v>271.89999999999998</v>
      </c>
      <c r="K260" s="105">
        <f>SUM(L260:O260)</f>
        <v>1411160.4</v>
      </c>
      <c r="L260" s="81">
        <v>0</v>
      </c>
      <c r="M260" s="81">
        <v>0</v>
      </c>
      <c r="N260" s="81">
        <v>0</v>
      </c>
      <c r="O260" s="100">
        <v>1411160.4</v>
      </c>
      <c r="P260" s="112">
        <f>K260/H260</f>
        <v>5189.9977933063628</v>
      </c>
      <c r="Q260" s="105">
        <v>9673</v>
      </c>
      <c r="R260" s="101" t="s">
        <v>42</v>
      </c>
      <c r="S260" s="102"/>
      <c r="T260" s="102"/>
      <c r="U260" s="102"/>
      <c r="V260" s="102"/>
      <c r="W260" s="102"/>
      <c r="X260" s="102"/>
      <c r="Y260" s="102"/>
      <c r="Z260" s="102"/>
      <c r="AA260" s="102"/>
      <c r="AB260" s="102"/>
      <c r="AC260" s="102"/>
      <c r="AD260" s="102"/>
      <c r="AE260" s="102"/>
      <c r="AF260" s="102"/>
      <c r="AG260" s="102"/>
      <c r="AH260" s="102"/>
      <c r="AI260" s="102"/>
      <c r="AJ260" s="102"/>
      <c r="AK260" s="102"/>
      <c r="AL260" s="102"/>
      <c r="AM260" s="102"/>
      <c r="AN260" s="102"/>
      <c r="AO260" s="102"/>
      <c r="AP260" s="102"/>
      <c r="AQ260" s="102"/>
      <c r="AR260" s="102"/>
      <c r="AS260" s="102"/>
      <c r="AT260" s="102"/>
      <c r="AU260" s="102"/>
      <c r="AV260" s="102"/>
      <c r="AW260" s="102"/>
      <c r="AX260" s="102"/>
      <c r="AY260" s="102"/>
      <c r="AZ260" s="102"/>
      <c r="BA260" s="102"/>
      <c r="BB260" s="102"/>
      <c r="BC260" s="102"/>
      <c r="BD260" s="102"/>
      <c r="BE260" s="102"/>
      <c r="BF260" s="102"/>
      <c r="BG260" s="102"/>
      <c r="BH260" s="102"/>
      <c r="BI260" s="102"/>
      <c r="BJ260" s="102"/>
      <c r="BK260" s="102"/>
      <c r="BL260" s="102"/>
      <c r="BM260" s="102"/>
      <c r="BN260" s="102"/>
      <c r="BO260" s="102"/>
      <c r="BP260" s="102"/>
      <c r="BQ260" s="102"/>
      <c r="BR260" s="102"/>
      <c r="BS260" s="102"/>
      <c r="BT260" s="102"/>
      <c r="BU260" s="102"/>
      <c r="BV260" s="102"/>
      <c r="BW260" s="102"/>
      <c r="BX260" s="102"/>
      <c r="BY260" s="102"/>
      <c r="BZ260" s="102"/>
      <c r="CA260" s="102"/>
      <c r="CB260" s="102"/>
      <c r="CC260" s="102"/>
      <c r="CD260" s="102"/>
      <c r="CE260" s="102"/>
      <c r="CF260" s="102"/>
      <c r="CG260" s="102"/>
      <c r="CH260" s="102"/>
      <c r="CI260" s="102"/>
      <c r="CJ260" s="102"/>
      <c r="CK260" s="102"/>
      <c r="CL260" s="102"/>
      <c r="CM260" s="102"/>
      <c r="CN260" s="102"/>
      <c r="CO260" s="102"/>
      <c r="CP260" s="102"/>
      <c r="CQ260" s="102"/>
      <c r="CR260" s="102"/>
      <c r="CS260" s="102"/>
      <c r="CT260" s="102"/>
      <c r="CU260" s="102"/>
      <c r="CV260" s="102"/>
      <c r="CW260" s="102"/>
      <c r="CX260" s="102"/>
      <c r="CY260" s="102"/>
      <c r="CZ260" s="102"/>
      <c r="DA260" s="102"/>
      <c r="DB260" s="102"/>
      <c r="DC260" s="102"/>
      <c r="DD260" s="102"/>
      <c r="DE260" s="102"/>
      <c r="DF260" s="102"/>
      <c r="DG260" s="102"/>
      <c r="DH260" s="102"/>
      <c r="DI260" s="102"/>
      <c r="DJ260" s="102"/>
      <c r="DK260" s="102"/>
      <c r="DL260" s="102"/>
      <c r="DM260" s="102"/>
      <c r="DN260" s="102"/>
      <c r="DO260" s="102"/>
      <c r="DP260" s="102"/>
      <c r="DQ260" s="102"/>
      <c r="DR260" s="102"/>
      <c r="DS260" s="102"/>
      <c r="DT260" s="102"/>
      <c r="DU260" s="102"/>
      <c r="DV260" s="102"/>
      <c r="DW260" s="102"/>
      <c r="DX260" s="102"/>
      <c r="DY260" s="102"/>
      <c r="DZ260" s="102"/>
      <c r="EA260" s="102"/>
      <c r="EB260" s="102"/>
      <c r="EC260" s="102"/>
      <c r="ED260" s="102"/>
      <c r="EE260" s="102"/>
      <c r="EF260" s="102"/>
      <c r="EG260" s="102"/>
      <c r="EH260" s="102"/>
      <c r="EI260" s="102"/>
      <c r="EJ260" s="102"/>
      <c r="EK260" s="102"/>
      <c r="EL260" s="102"/>
      <c r="EM260" s="102"/>
      <c r="EN260" s="102"/>
      <c r="EO260" s="102"/>
      <c r="EP260" s="102"/>
      <c r="EQ260" s="102"/>
      <c r="ER260" s="102"/>
      <c r="ES260" s="102"/>
      <c r="ET260" s="102"/>
      <c r="EU260" s="102"/>
      <c r="EV260" s="102"/>
      <c r="EW260" s="102"/>
      <c r="EX260" s="102"/>
      <c r="EY260" s="102"/>
      <c r="EZ260" s="102"/>
      <c r="FA260" s="102"/>
      <c r="FB260" s="102"/>
      <c r="FC260" s="102"/>
      <c r="FD260" s="102"/>
      <c r="FE260" s="102"/>
      <c r="FF260" s="102"/>
      <c r="FG260" s="102"/>
      <c r="FH260" s="102"/>
      <c r="FI260" s="102"/>
      <c r="FJ260" s="102"/>
      <c r="FK260" s="102"/>
      <c r="FL260" s="102"/>
      <c r="FM260" s="102"/>
      <c r="FN260" s="102"/>
      <c r="FO260" s="102"/>
      <c r="FP260" s="102"/>
      <c r="FQ260" s="102"/>
      <c r="FR260" s="102"/>
      <c r="FS260" s="102"/>
      <c r="FT260" s="102"/>
      <c r="FU260" s="102"/>
      <c r="FV260" s="102"/>
      <c r="FW260" s="102"/>
      <c r="FX260" s="102"/>
      <c r="FY260" s="102"/>
      <c r="FZ260" s="102"/>
      <c r="GA260" s="102"/>
      <c r="GB260" s="102"/>
      <c r="GC260" s="102"/>
      <c r="GD260" s="102"/>
      <c r="GE260" s="102"/>
      <c r="GF260" s="102"/>
      <c r="GG260" s="102"/>
      <c r="GH260" s="102"/>
      <c r="GI260" s="102"/>
      <c r="GJ260" s="102"/>
      <c r="GK260" s="102"/>
      <c r="GL260" s="102"/>
      <c r="GM260" s="102"/>
      <c r="GN260" s="102"/>
      <c r="GO260" s="102"/>
      <c r="GP260" s="102"/>
      <c r="GQ260" s="102"/>
      <c r="GR260" s="102"/>
      <c r="GS260" s="102"/>
      <c r="GT260" s="102"/>
      <c r="GU260" s="102"/>
      <c r="GV260" s="102"/>
      <c r="GW260" s="102"/>
      <c r="GX260" s="102"/>
      <c r="GY260" s="102"/>
    </row>
    <row r="261" spans="1:207" s="26" customFormat="1" ht="27" customHeight="1" x14ac:dyDescent="0.25">
      <c r="A261" s="101" t="s">
        <v>1566</v>
      </c>
      <c r="B261" s="95" t="s">
        <v>169</v>
      </c>
      <c r="C261" s="97">
        <v>1961</v>
      </c>
      <c r="D261" s="104" t="s">
        <v>21</v>
      </c>
      <c r="E261" s="104" t="s">
        <v>20</v>
      </c>
      <c r="F261" s="115">
        <v>2</v>
      </c>
      <c r="G261" s="115">
        <v>1</v>
      </c>
      <c r="H261" s="105">
        <v>271.5</v>
      </c>
      <c r="I261" s="105">
        <v>0</v>
      </c>
      <c r="J261" s="105">
        <v>271.5</v>
      </c>
      <c r="K261" s="105">
        <f>SUM(L261:O261)</f>
        <v>1578324</v>
      </c>
      <c r="L261" s="105">
        <v>0</v>
      </c>
      <c r="M261" s="105">
        <v>0</v>
      </c>
      <c r="N261" s="105">
        <v>0</v>
      </c>
      <c r="O261" s="100">
        <v>1578324</v>
      </c>
      <c r="P261" s="112">
        <f>K261/H261</f>
        <v>5813.3480662983429</v>
      </c>
      <c r="Q261" s="105">
        <v>9673</v>
      </c>
      <c r="R261" s="101" t="s">
        <v>43</v>
      </c>
      <c r="S261" s="25"/>
      <c r="T261" s="25"/>
      <c r="U261" s="25"/>
    </row>
    <row r="262" spans="1:207" ht="42" customHeight="1" x14ac:dyDescent="0.25">
      <c r="A262" s="193" t="s">
        <v>1050</v>
      </c>
      <c r="B262" s="193"/>
      <c r="C262" s="193"/>
      <c r="D262" s="193"/>
      <c r="E262" s="193"/>
      <c r="F262" s="193"/>
      <c r="G262" s="193"/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</row>
    <row r="263" spans="1:207" ht="42" customHeight="1" x14ac:dyDescent="0.25">
      <c r="A263" s="172" t="s">
        <v>171</v>
      </c>
      <c r="B263" s="172"/>
      <c r="C263" s="102" t="s">
        <v>22</v>
      </c>
      <c r="D263" s="102" t="s">
        <v>22</v>
      </c>
      <c r="E263" s="102" t="s">
        <v>22</v>
      </c>
      <c r="F263" s="134" t="s">
        <v>22</v>
      </c>
      <c r="G263" s="134" t="s">
        <v>22</v>
      </c>
      <c r="H263" s="135">
        <f t="shared" ref="H263:N263" si="63">SUM(H264)</f>
        <v>5269.4</v>
      </c>
      <c r="I263" s="135">
        <f t="shared" si="63"/>
        <v>692.7</v>
      </c>
      <c r="J263" s="135">
        <f t="shared" si="63"/>
        <v>4576.7</v>
      </c>
      <c r="K263" s="135">
        <f t="shared" si="63"/>
        <v>2269053.58</v>
      </c>
      <c r="L263" s="135">
        <f t="shared" si="63"/>
        <v>0</v>
      </c>
      <c r="M263" s="135">
        <f t="shared" si="63"/>
        <v>0</v>
      </c>
      <c r="N263" s="135">
        <f t="shared" si="63"/>
        <v>0</v>
      </c>
      <c r="O263" s="135">
        <f>SUM(O264)</f>
        <v>2269053.58</v>
      </c>
      <c r="P263" s="51">
        <f>K263/H263</f>
        <v>430.60947735985127</v>
      </c>
      <c r="Q263" s="136" t="s">
        <v>22</v>
      </c>
      <c r="R263" s="137" t="s">
        <v>22</v>
      </c>
    </row>
    <row r="264" spans="1:207" s="25" customFormat="1" ht="27" customHeight="1" x14ac:dyDescent="0.25">
      <c r="A264" s="101" t="s">
        <v>1567</v>
      </c>
      <c r="B264" s="95" t="s">
        <v>170</v>
      </c>
      <c r="C264" s="97">
        <v>1987</v>
      </c>
      <c r="D264" s="104" t="s">
        <v>21</v>
      </c>
      <c r="E264" s="104" t="s">
        <v>23</v>
      </c>
      <c r="F264" s="115">
        <v>4</v>
      </c>
      <c r="G264" s="115">
        <v>4</v>
      </c>
      <c r="H264" s="105">
        <v>5269.4</v>
      </c>
      <c r="I264" s="105">
        <v>692.7</v>
      </c>
      <c r="J264" s="105">
        <v>4576.7</v>
      </c>
      <c r="K264" s="105">
        <f>SUM(L264:O264)</f>
        <v>2269053.58</v>
      </c>
      <c r="L264" s="105">
        <v>0</v>
      </c>
      <c r="M264" s="105">
        <v>0</v>
      </c>
      <c r="N264" s="105">
        <v>0</v>
      </c>
      <c r="O264" s="100">
        <v>2269053.58</v>
      </c>
      <c r="P264" s="112">
        <f>K264/H264</f>
        <v>430.60947735985127</v>
      </c>
      <c r="Q264" s="105">
        <v>9673</v>
      </c>
      <c r="R264" s="101" t="s">
        <v>41</v>
      </c>
      <c r="S264" s="30">
        <f>O264</f>
        <v>2269053.58</v>
      </c>
    </row>
    <row r="265" spans="1:207" ht="42" customHeight="1" x14ac:dyDescent="0.25">
      <c r="A265" s="193" t="s">
        <v>1051</v>
      </c>
      <c r="B265" s="193"/>
      <c r="C265" s="193"/>
      <c r="D265" s="193"/>
      <c r="E265" s="193"/>
      <c r="F265" s="193"/>
      <c r="G265" s="193"/>
      <c r="H265" s="19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</row>
    <row r="266" spans="1:207" ht="42" customHeight="1" x14ac:dyDescent="0.25">
      <c r="A266" s="172" t="s">
        <v>230</v>
      </c>
      <c r="B266" s="172"/>
      <c r="C266" s="102" t="s">
        <v>22</v>
      </c>
      <c r="D266" s="102" t="s">
        <v>22</v>
      </c>
      <c r="E266" s="102" t="s">
        <v>22</v>
      </c>
      <c r="F266" s="134" t="s">
        <v>22</v>
      </c>
      <c r="G266" s="134" t="s">
        <v>22</v>
      </c>
      <c r="H266" s="135">
        <f t="shared" ref="H266:J266" si="64">SUM(H268:H318)</f>
        <v>105662.10000000002</v>
      </c>
      <c r="I266" s="135">
        <f t="shared" si="64"/>
        <v>59427.299999999981</v>
      </c>
      <c r="J266" s="135">
        <f t="shared" si="64"/>
        <v>65575.5</v>
      </c>
      <c r="K266" s="135">
        <f t="shared" ref="K266:N266" si="65">SUM(K267:K318)</f>
        <v>333353989.5399999</v>
      </c>
      <c r="L266" s="135">
        <f t="shared" si="65"/>
        <v>0</v>
      </c>
      <c r="M266" s="135">
        <f t="shared" si="65"/>
        <v>0</v>
      </c>
      <c r="N266" s="135">
        <f t="shared" si="65"/>
        <v>0</v>
      </c>
      <c r="O266" s="135">
        <f>SUM(O267:O318)</f>
        <v>333353989.5399999</v>
      </c>
      <c r="P266" s="51">
        <f t="shared" ref="P266:P273" si="66">K266/H266</f>
        <v>3154.9059647688227</v>
      </c>
      <c r="Q266" s="136" t="s">
        <v>22</v>
      </c>
      <c r="R266" s="137" t="s">
        <v>22</v>
      </c>
    </row>
    <row r="267" spans="1:207" s="26" customFormat="1" ht="27" customHeight="1" x14ac:dyDescent="0.25">
      <c r="A267" s="131" t="s">
        <v>1568</v>
      </c>
      <c r="B267" s="126" t="s">
        <v>173</v>
      </c>
      <c r="C267" s="97">
        <v>1983</v>
      </c>
      <c r="D267" s="104" t="s">
        <v>21</v>
      </c>
      <c r="E267" s="97" t="s">
        <v>20</v>
      </c>
      <c r="F267" s="114">
        <v>5</v>
      </c>
      <c r="G267" s="114">
        <v>8</v>
      </c>
      <c r="H267" s="109">
        <v>8097.5</v>
      </c>
      <c r="I267" s="109">
        <v>6158.9</v>
      </c>
      <c r="J267" s="109">
        <v>6158.9</v>
      </c>
      <c r="K267" s="105">
        <f t="shared" ref="K267:K275" si="67">SUM(L267:O267)</f>
        <v>15306941.550000001</v>
      </c>
      <c r="L267" s="105">
        <v>0</v>
      </c>
      <c r="M267" s="105">
        <v>0</v>
      </c>
      <c r="N267" s="105">
        <v>0</v>
      </c>
      <c r="O267" s="109">
        <v>15306941.550000001</v>
      </c>
      <c r="P267" s="112">
        <f t="shared" si="66"/>
        <v>1890.3293053411548</v>
      </c>
      <c r="Q267" s="105">
        <v>9673</v>
      </c>
      <c r="R267" s="54" t="s">
        <v>41</v>
      </c>
      <c r="S267" s="30">
        <f>O267+O268+O269+O270+O271+O272+O273+O277+O278+O279+O282+O283+O284+O286+O287+O289+O291+O296</f>
        <v>98778849.140000001</v>
      </c>
      <c r="T267" s="30"/>
      <c r="U267" s="25"/>
    </row>
    <row r="268" spans="1:207" ht="27" customHeight="1" x14ac:dyDescent="0.25">
      <c r="A268" s="131" t="s">
        <v>1569</v>
      </c>
      <c r="B268" s="95" t="s">
        <v>942</v>
      </c>
      <c r="C268" s="97">
        <v>1986</v>
      </c>
      <c r="D268" s="104" t="s">
        <v>21</v>
      </c>
      <c r="E268" s="97" t="s">
        <v>20</v>
      </c>
      <c r="F268" s="99">
        <v>5</v>
      </c>
      <c r="G268" s="99">
        <v>4</v>
      </c>
      <c r="H268" s="124">
        <v>5330</v>
      </c>
      <c r="I268" s="124">
        <v>0</v>
      </c>
      <c r="J268" s="124">
        <v>3790.8</v>
      </c>
      <c r="K268" s="100">
        <f t="shared" si="67"/>
        <v>4150591.5</v>
      </c>
      <c r="L268" s="100">
        <v>0</v>
      </c>
      <c r="M268" s="100">
        <v>0</v>
      </c>
      <c r="N268" s="100">
        <v>0</v>
      </c>
      <c r="O268" s="100">
        <v>4150591.5</v>
      </c>
      <c r="P268" s="100">
        <f t="shared" si="66"/>
        <v>778.72260787992491</v>
      </c>
      <c r="Q268" s="100">
        <v>9673</v>
      </c>
      <c r="R268" s="101" t="s">
        <v>42</v>
      </c>
      <c r="S268" s="16"/>
      <c r="T268" s="16"/>
    </row>
    <row r="269" spans="1:207" s="26" customFormat="1" ht="27" customHeight="1" x14ac:dyDescent="0.25">
      <c r="A269" s="131" t="s">
        <v>1570</v>
      </c>
      <c r="B269" s="126" t="s">
        <v>172</v>
      </c>
      <c r="C269" s="97">
        <v>1991</v>
      </c>
      <c r="D269" s="104" t="s">
        <v>21</v>
      </c>
      <c r="E269" s="97" t="s">
        <v>23</v>
      </c>
      <c r="F269" s="114">
        <v>9</v>
      </c>
      <c r="G269" s="114">
        <v>4</v>
      </c>
      <c r="H269" s="109">
        <v>11141</v>
      </c>
      <c r="I269" s="109">
        <v>7792.6</v>
      </c>
      <c r="J269" s="109">
        <v>7449.4</v>
      </c>
      <c r="K269" s="105">
        <f t="shared" si="67"/>
        <v>16536342.01</v>
      </c>
      <c r="L269" s="105">
        <v>0</v>
      </c>
      <c r="M269" s="105">
        <v>0</v>
      </c>
      <c r="N269" s="105">
        <v>0</v>
      </c>
      <c r="O269" s="108">
        <v>16536342.01</v>
      </c>
      <c r="P269" s="112">
        <f t="shared" si="66"/>
        <v>1484.2780728839423</v>
      </c>
      <c r="Q269" s="105">
        <v>9673</v>
      </c>
      <c r="R269" s="54" t="s">
        <v>41</v>
      </c>
      <c r="S269" s="25"/>
      <c r="T269" s="25"/>
      <c r="U269" s="25"/>
    </row>
    <row r="270" spans="1:207" s="23" customFormat="1" ht="27" customHeight="1" x14ac:dyDescent="0.25">
      <c r="A270" s="131" t="s">
        <v>1571</v>
      </c>
      <c r="B270" s="126" t="s">
        <v>175</v>
      </c>
      <c r="C270" s="97">
        <v>1989</v>
      </c>
      <c r="D270" s="104" t="s">
        <v>21</v>
      </c>
      <c r="E270" s="97" t="s">
        <v>23</v>
      </c>
      <c r="F270" s="114">
        <v>5</v>
      </c>
      <c r="G270" s="114">
        <v>8</v>
      </c>
      <c r="H270" s="109">
        <v>7750.4</v>
      </c>
      <c r="I270" s="109">
        <v>5741.6</v>
      </c>
      <c r="J270" s="109">
        <v>5578.3</v>
      </c>
      <c r="K270" s="105">
        <f t="shared" si="67"/>
        <v>12696722.07</v>
      </c>
      <c r="L270" s="105">
        <v>0</v>
      </c>
      <c r="M270" s="105">
        <v>0</v>
      </c>
      <c r="N270" s="105">
        <v>0</v>
      </c>
      <c r="O270" s="109">
        <v>12696722.07</v>
      </c>
      <c r="P270" s="112">
        <f t="shared" si="66"/>
        <v>1638.202166339802</v>
      </c>
      <c r="Q270" s="105">
        <v>9673</v>
      </c>
      <c r="R270" s="54" t="s">
        <v>41</v>
      </c>
      <c r="S270" s="27"/>
      <c r="T270" s="27"/>
      <c r="U270" s="27"/>
    </row>
    <row r="271" spans="1:207" s="26" customFormat="1" ht="27" customHeight="1" x14ac:dyDescent="0.25">
      <c r="A271" s="131" t="s">
        <v>1572</v>
      </c>
      <c r="B271" s="126" t="s">
        <v>176</v>
      </c>
      <c r="C271" s="97">
        <v>1992</v>
      </c>
      <c r="D271" s="104" t="s">
        <v>21</v>
      </c>
      <c r="E271" s="97" t="s">
        <v>20</v>
      </c>
      <c r="F271" s="114">
        <v>5</v>
      </c>
      <c r="G271" s="114">
        <v>8</v>
      </c>
      <c r="H271" s="109">
        <v>9817.1</v>
      </c>
      <c r="I271" s="109">
        <v>5763.7</v>
      </c>
      <c r="J271" s="109">
        <v>5452.9</v>
      </c>
      <c r="K271" s="105">
        <f t="shared" si="67"/>
        <v>15553270.66</v>
      </c>
      <c r="L271" s="105">
        <v>0</v>
      </c>
      <c r="M271" s="105">
        <v>0</v>
      </c>
      <c r="N271" s="105">
        <v>0</v>
      </c>
      <c r="O271" s="109">
        <v>15553270.66</v>
      </c>
      <c r="P271" s="112">
        <f t="shared" si="66"/>
        <v>1584.3039859021503</v>
      </c>
      <c r="Q271" s="105">
        <v>9673</v>
      </c>
      <c r="R271" s="54" t="s">
        <v>41</v>
      </c>
      <c r="S271" s="25"/>
      <c r="T271" s="30"/>
      <c r="U271" s="25"/>
    </row>
    <row r="272" spans="1:207" s="26" customFormat="1" ht="27" customHeight="1" x14ac:dyDescent="0.25">
      <c r="A272" s="131" t="s">
        <v>1573</v>
      </c>
      <c r="B272" s="126" t="s">
        <v>226</v>
      </c>
      <c r="C272" s="97">
        <v>1988</v>
      </c>
      <c r="D272" s="104" t="s">
        <v>21</v>
      </c>
      <c r="E272" s="97" t="s">
        <v>23</v>
      </c>
      <c r="F272" s="114">
        <v>9</v>
      </c>
      <c r="G272" s="114">
        <v>1</v>
      </c>
      <c r="H272" s="109">
        <v>4230.6000000000004</v>
      </c>
      <c r="I272" s="109">
        <v>3645.1</v>
      </c>
      <c r="J272" s="109">
        <v>3451.7</v>
      </c>
      <c r="K272" s="105">
        <f t="shared" si="67"/>
        <v>3384995.6</v>
      </c>
      <c r="L272" s="105">
        <v>0</v>
      </c>
      <c r="M272" s="105">
        <v>0</v>
      </c>
      <c r="N272" s="105">
        <v>0</v>
      </c>
      <c r="O272" s="111">
        <v>3384995.6</v>
      </c>
      <c r="P272" s="112">
        <f t="shared" si="66"/>
        <v>800.12187396586774</v>
      </c>
      <c r="Q272" s="105">
        <v>9673</v>
      </c>
      <c r="R272" s="54" t="s">
        <v>41</v>
      </c>
      <c r="S272" s="30"/>
      <c r="T272" s="25"/>
      <c r="U272" s="25"/>
    </row>
    <row r="273" spans="1:207" s="26" customFormat="1" ht="27" customHeight="1" x14ac:dyDescent="0.25">
      <c r="A273" s="155" t="s">
        <v>1574</v>
      </c>
      <c r="B273" s="220" t="s">
        <v>174</v>
      </c>
      <c r="C273" s="169">
        <v>1991</v>
      </c>
      <c r="D273" s="192" t="s">
        <v>21</v>
      </c>
      <c r="E273" s="169" t="s">
        <v>23</v>
      </c>
      <c r="F273" s="219">
        <v>5</v>
      </c>
      <c r="G273" s="219">
        <v>8</v>
      </c>
      <c r="H273" s="209">
        <v>7657.4</v>
      </c>
      <c r="I273" s="209">
        <v>5708.4</v>
      </c>
      <c r="J273" s="209">
        <v>5474.8</v>
      </c>
      <c r="K273" s="105">
        <f t="shared" si="67"/>
        <v>9965702</v>
      </c>
      <c r="L273" s="105">
        <v>0</v>
      </c>
      <c r="M273" s="105">
        <v>0</v>
      </c>
      <c r="N273" s="105">
        <v>0</v>
      </c>
      <c r="O273" s="109">
        <v>9965702</v>
      </c>
      <c r="P273" s="112">
        <f t="shared" si="66"/>
        <v>1301.4472275184789</v>
      </c>
      <c r="Q273" s="105">
        <v>9673</v>
      </c>
      <c r="R273" s="54" t="s">
        <v>41</v>
      </c>
      <c r="S273" s="25"/>
      <c r="T273" s="25"/>
      <c r="U273" s="30"/>
    </row>
    <row r="274" spans="1:207" s="26" customFormat="1" ht="27" customHeight="1" x14ac:dyDescent="0.25">
      <c r="A274" s="155"/>
      <c r="B274" s="220"/>
      <c r="C274" s="169"/>
      <c r="D274" s="192"/>
      <c r="E274" s="169"/>
      <c r="F274" s="219"/>
      <c r="G274" s="219"/>
      <c r="H274" s="209"/>
      <c r="I274" s="209"/>
      <c r="J274" s="209"/>
      <c r="K274" s="105">
        <f t="shared" si="67"/>
        <v>19400625.039999999</v>
      </c>
      <c r="L274" s="105">
        <v>0</v>
      </c>
      <c r="M274" s="105">
        <v>0</v>
      </c>
      <c r="N274" s="105">
        <v>0</v>
      </c>
      <c r="O274" s="109">
        <v>19400625.039999999</v>
      </c>
      <c r="P274" s="112">
        <f>K274/H273</f>
        <v>2533.5786350458379</v>
      </c>
      <c r="Q274" s="105">
        <v>9673</v>
      </c>
      <c r="R274" s="54" t="s">
        <v>42</v>
      </c>
      <c r="S274" s="25"/>
      <c r="T274" s="25"/>
      <c r="U274" s="30"/>
    </row>
    <row r="275" spans="1:207" ht="27" customHeight="1" x14ac:dyDescent="0.25">
      <c r="A275" s="101" t="s">
        <v>1575</v>
      </c>
      <c r="B275" s="95" t="s">
        <v>954</v>
      </c>
      <c r="C275" s="97">
        <v>1995</v>
      </c>
      <c r="D275" s="104" t="s">
        <v>21</v>
      </c>
      <c r="E275" s="97" t="s">
        <v>20</v>
      </c>
      <c r="F275" s="99">
        <v>5</v>
      </c>
      <c r="G275" s="99">
        <v>8</v>
      </c>
      <c r="H275" s="124">
        <v>8341.9</v>
      </c>
      <c r="I275" s="124">
        <v>0</v>
      </c>
      <c r="J275" s="124">
        <v>5202.2</v>
      </c>
      <c r="K275" s="100">
        <f t="shared" si="67"/>
        <v>6888850.3899999997</v>
      </c>
      <c r="L275" s="100">
        <v>0</v>
      </c>
      <c r="M275" s="100">
        <v>0</v>
      </c>
      <c r="N275" s="100">
        <v>0</v>
      </c>
      <c r="O275" s="100">
        <v>6888850.3899999997</v>
      </c>
      <c r="P275" s="100">
        <f t="shared" ref="P275:P318" si="68">K275/H275</f>
        <v>825.81311092197222</v>
      </c>
      <c r="Q275" s="100">
        <v>9673</v>
      </c>
      <c r="R275" s="101" t="s">
        <v>42</v>
      </c>
    </row>
    <row r="276" spans="1:207" s="26" customFormat="1" ht="27" customHeight="1" x14ac:dyDescent="0.25">
      <c r="A276" s="101" t="s">
        <v>1576</v>
      </c>
      <c r="B276" s="126" t="s">
        <v>177</v>
      </c>
      <c r="C276" s="97">
        <v>1979</v>
      </c>
      <c r="D276" s="104" t="s">
        <v>21</v>
      </c>
      <c r="E276" s="97" t="s">
        <v>23</v>
      </c>
      <c r="F276" s="114">
        <v>9</v>
      </c>
      <c r="G276" s="114">
        <v>4</v>
      </c>
      <c r="H276" s="108">
        <v>8531</v>
      </c>
      <c r="I276" s="108">
        <v>7533.6</v>
      </c>
      <c r="J276" s="108">
        <v>7415.7</v>
      </c>
      <c r="K276" s="105">
        <f t="shared" ref="K276:K318" si="69">SUM(L276:O276)</f>
        <v>23865131.399999999</v>
      </c>
      <c r="L276" s="111">
        <v>0</v>
      </c>
      <c r="M276" s="111">
        <v>0</v>
      </c>
      <c r="N276" s="111">
        <v>0</v>
      </c>
      <c r="O276" s="109">
        <v>23865131.399999999</v>
      </c>
      <c r="P276" s="112">
        <f t="shared" si="68"/>
        <v>2797.4600164107374</v>
      </c>
      <c r="Q276" s="105">
        <v>9673</v>
      </c>
      <c r="R276" s="117" t="s">
        <v>42</v>
      </c>
      <c r="S276" s="25"/>
      <c r="T276" s="25"/>
      <c r="U276" s="30"/>
    </row>
    <row r="277" spans="1:207" s="26" customFormat="1" ht="27" customHeight="1" x14ac:dyDescent="0.25">
      <c r="A277" s="101" t="s">
        <v>1577</v>
      </c>
      <c r="B277" s="127" t="s">
        <v>178</v>
      </c>
      <c r="C277" s="97">
        <v>1961</v>
      </c>
      <c r="D277" s="104" t="s">
        <v>21</v>
      </c>
      <c r="E277" s="97" t="s">
        <v>20</v>
      </c>
      <c r="F277" s="114">
        <v>2</v>
      </c>
      <c r="G277" s="114">
        <v>1</v>
      </c>
      <c r="H277" s="109">
        <v>497.8</v>
      </c>
      <c r="I277" s="109">
        <v>281.8</v>
      </c>
      <c r="J277" s="109">
        <v>281.8</v>
      </c>
      <c r="K277" s="105">
        <f t="shared" si="69"/>
        <v>2190763.4900000002</v>
      </c>
      <c r="L277" s="105">
        <v>0</v>
      </c>
      <c r="M277" s="105">
        <v>0</v>
      </c>
      <c r="N277" s="105">
        <v>0</v>
      </c>
      <c r="O277" s="109">
        <v>2190763.4900000002</v>
      </c>
      <c r="P277" s="112">
        <f t="shared" si="68"/>
        <v>4400.8908999598234</v>
      </c>
      <c r="Q277" s="105">
        <v>9673</v>
      </c>
      <c r="R277" s="54" t="s">
        <v>41</v>
      </c>
      <c r="S277" s="30"/>
      <c r="T277" s="30"/>
      <c r="U277" s="25"/>
    </row>
    <row r="278" spans="1:207" s="26" customFormat="1" ht="27" customHeight="1" x14ac:dyDescent="0.25">
      <c r="A278" s="101" t="s">
        <v>1578</v>
      </c>
      <c r="B278" s="127" t="s">
        <v>179</v>
      </c>
      <c r="C278" s="97">
        <v>1960</v>
      </c>
      <c r="D278" s="104" t="s">
        <v>21</v>
      </c>
      <c r="E278" s="97" t="s">
        <v>20</v>
      </c>
      <c r="F278" s="114">
        <v>2</v>
      </c>
      <c r="G278" s="114">
        <v>2</v>
      </c>
      <c r="H278" s="109">
        <v>520.4</v>
      </c>
      <c r="I278" s="109">
        <v>264.5</v>
      </c>
      <c r="J278" s="109">
        <v>264.5</v>
      </c>
      <c r="K278" s="105">
        <f t="shared" si="69"/>
        <v>2306617.94</v>
      </c>
      <c r="L278" s="105">
        <v>0</v>
      </c>
      <c r="M278" s="105">
        <v>0</v>
      </c>
      <c r="N278" s="105">
        <v>0</v>
      </c>
      <c r="O278" s="109">
        <v>2306617.94</v>
      </c>
      <c r="P278" s="112">
        <f t="shared" si="68"/>
        <v>4432.3941967717137</v>
      </c>
      <c r="Q278" s="105">
        <v>9673</v>
      </c>
      <c r="R278" s="54" t="s">
        <v>41</v>
      </c>
      <c r="S278" s="25"/>
      <c r="T278" s="25"/>
      <c r="U278" s="25"/>
    </row>
    <row r="279" spans="1:207" s="26" customFormat="1" ht="27" customHeight="1" x14ac:dyDescent="0.25">
      <c r="A279" s="155" t="s">
        <v>1579</v>
      </c>
      <c r="B279" s="225" t="s">
        <v>852</v>
      </c>
      <c r="C279" s="169">
        <v>1960</v>
      </c>
      <c r="D279" s="192" t="s">
        <v>21</v>
      </c>
      <c r="E279" s="169" t="s">
        <v>20</v>
      </c>
      <c r="F279" s="219">
        <v>2</v>
      </c>
      <c r="G279" s="219">
        <v>1</v>
      </c>
      <c r="H279" s="209">
        <v>551</v>
      </c>
      <c r="I279" s="209">
        <v>409.6</v>
      </c>
      <c r="J279" s="209">
        <v>409.6</v>
      </c>
      <c r="K279" s="105">
        <f t="shared" si="69"/>
        <v>58827.5</v>
      </c>
      <c r="L279" s="105">
        <v>0</v>
      </c>
      <c r="M279" s="105">
        <v>0</v>
      </c>
      <c r="N279" s="105">
        <v>0</v>
      </c>
      <c r="O279" s="109">
        <v>58827.5</v>
      </c>
      <c r="P279" s="112">
        <f t="shared" si="68"/>
        <v>106.76497277676951</v>
      </c>
      <c r="Q279" s="105">
        <v>9673</v>
      </c>
      <c r="R279" s="54" t="s">
        <v>41</v>
      </c>
      <c r="S279" s="25"/>
      <c r="T279" s="25"/>
      <c r="U279" s="25"/>
    </row>
    <row r="280" spans="1:207" s="26" customFormat="1" ht="27" customHeight="1" x14ac:dyDescent="0.25">
      <c r="A280" s="155"/>
      <c r="B280" s="225"/>
      <c r="C280" s="169"/>
      <c r="D280" s="192"/>
      <c r="E280" s="169"/>
      <c r="F280" s="219"/>
      <c r="G280" s="219"/>
      <c r="H280" s="209"/>
      <c r="I280" s="209"/>
      <c r="J280" s="209"/>
      <c r="K280" s="105">
        <f>SUM(L280:O280)</f>
        <v>4471266.22</v>
      </c>
      <c r="L280" s="105">
        <v>0</v>
      </c>
      <c r="M280" s="105">
        <v>0</v>
      </c>
      <c r="N280" s="105">
        <v>0</v>
      </c>
      <c r="O280" s="109">
        <v>4471266.22</v>
      </c>
      <c r="P280" s="112">
        <f>K280/H279</f>
        <v>8114.8207259528126</v>
      </c>
      <c r="Q280" s="105">
        <v>9673</v>
      </c>
      <c r="R280" s="54" t="s">
        <v>42</v>
      </c>
      <c r="S280" s="25"/>
      <c r="T280" s="25"/>
      <c r="U280" s="25"/>
    </row>
    <row r="281" spans="1:207" s="26" customFormat="1" ht="27" customHeight="1" x14ac:dyDescent="0.25">
      <c r="A281" s="101" t="s">
        <v>1580</v>
      </c>
      <c r="B281" s="127" t="s">
        <v>180</v>
      </c>
      <c r="C281" s="97">
        <v>1961</v>
      </c>
      <c r="D281" s="104" t="s">
        <v>21</v>
      </c>
      <c r="E281" s="97" t="s">
        <v>20</v>
      </c>
      <c r="F281" s="114">
        <v>2</v>
      </c>
      <c r="G281" s="114">
        <v>1</v>
      </c>
      <c r="H281" s="109">
        <v>521.20000000000005</v>
      </c>
      <c r="I281" s="109">
        <v>302.3</v>
      </c>
      <c r="J281" s="109">
        <v>302.3</v>
      </c>
      <c r="K281" s="105">
        <f t="shared" si="69"/>
        <v>2055575.48</v>
      </c>
      <c r="L281" s="105">
        <v>0</v>
      </c>
      <c r="M281" s="105">
        <v>0</v>
      </c>
      <c r="N281" s="105">
        <v>0</v>
      </c>
      <c r="O281" s="109">
        <v>2055575.48</v>
      </c>
      <c r="P281" s="112">
        <f t="shared" si="68"/>
        <v>3943.9283960092093</v>
      </c>
      <c r="Q281" s="105">
        <v>9673</v>
      </c>
      <c r="R281" s="117" t="s">
        <v>42</v>
      </c>
      <c r="S281" s="25"/>
      <c r="T281" s="25"/>
      <c r="U281" s="25"/>
    </row>
    <row r="282" spans="1:207" s="32" customFormat="1" ht="27" customHeight="1" x14ac:dyDescent="0.25">
      <c r="A282" s="101" t="s">
        <v>1581</v>
      </c>
      <c r="B282" s="127" t="s">
        <v>181</v>
      </c>
      <c r="C282" s="97">
        <v>1958</v>
      </c>
      <c r="D282" s="104" t="s">
        <v>21</v>
      </c>
      <c r="E282" s="97" t="s">
        <v>20</v>
      </c>
      <c r="F282" s="114">
        <v>2</v>
      </c>
      <c r="G282" s="114">
        <v>2</v>
      </c>
      <c r="H282" s="109">
        <v>1165.3</v>
      </c>
      <c r="I282" s="109">
        <v>650.70000000000005</v>
      </c>
      <c r="J282" s="109">
        <v>650.70000000000005</v>
      </c>
      <c r="K282" s="105">
        <f t="shared" si="69"/>
        <v>5261291.6399999997</v>
      </c>
      <c r="L282" s="105">
        <v>0</v>
      </c>
      <c r="M282" s="105">
        <v>0</v>
      </c>
      <c r="N282" s="105">
        <v>0</v>
      </c>
      <c r="O282" s="109">
        <v>5261291.6399999997</v>
      </c>
      <c r="P282" s="112">
        <f t="shared" si="68"/>
        <v>4514.9675105123142</v>
      </c>
      <c r="Q282" s="105">
        <v>9673</v>
      </c>
      <c r="R282" s="54" t="s">
        <v>41</v>
      </c>
      <c r="S282" s="25"/>
      <c r="T282" s="25"/>
      <c r="U282" s="25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  <c r="CQ282" s="26"/>
      <c r="CR282" s="26"/>
      <c r="CS282" s="26"/>
      <c r="CT282" s="26"/>
      <c r="CU282" s="26"/>
      <c r="CV282" s="26"/>
      <c r="CW282" s="26"/>
      <c r="CX282" s="26"/>
      <c r="CY282" s="26"/>
      <c r="CZ282" s="26"/>
      <c r="DA282" s="26"/>
      <c r="DB282" s="26"/>
      <c r="DC282" s="26"/>
      <c r="DD282" s="26"/>
      <c r="DE282" s="26"/>
      <c r="DF282" s="26"/>
      <c r="DG282" s="26"/>
      <c r="DH282" s="26"/>
      <c r="DI282" s="26"/>
      <c r="DJ282" s="26"/>
      <c r="DK282" s="26"/>
      <c r="DL282" s="26"/>
      <c r="DM282" s="26"/>
      <c r="DN282" s="26"/>
      <c r="DO282" s="26"/>
      <c r="DP282" s="26"/>
      <c r="DQ282" s="26"/>
      <c r="DR282" s="26"/>
      <c r="DS282" s="26"/>
      <c r="DT282" s="26"/>
      <c r="DU282" s="26"/>
      <c r="DV282" s="26"/>
      <c r="DW282" s="26"/>
      <c r="DX282" s="26"/>
      <c r="DY282" s="26"/>
      <c r="DZ282" s="26"/>
      <c r="EA282" s="26"/>
      <c r="EB282" s="26"/>
      <c r="EC282" s="26"/>
      <c r="ED282" s="26"/>
      <c r="EE282" s="26"/>
      <c r="EF282" s="26"/>
      <c r="EG282" s="26"/>
      <c r="EH282" s="26"/>
      <c r="EI282" s="26"/>
      <c r="EJ282" s="26"/>
      <c r="EK282" s="26"/>
      <c r="EL282" s="26"/>
      <c r="EM282" s="26"/>
      <c r="EN282" s="26"/>
      <c r="EO282" s="26"/>
      <c r="EP282" s="26"/>
      <c r="EQ282" s="26"/>
      <c r="ER282" s="26"/>
      <c r="ES282" s="26"/>
      <c r="ET282" s="26"/>
      <c r="EU282" s="26"/>
      <c r="EV282" s="26"/>
      <c r="EW282" s="26"/>
      <c r="EX282" s="26"/>
      <c r="EY282" s="26"/>
      <c r="EZ282" s="26"/>
      <c r="FA282" s="26"/>
      <c r="FB282" s="26"/>
      <c r="FC282" s="26"/>
      <c r="FD282" s="26"/>
      <c r="FE282" s="26"/>
      <c r="FF282" s="26"/>
      <c r="FG282" s="26"/>
      <c r="FH282" s="26"/>
      <c r="FI282" s="26"/>
      <c r="FJ282" s="26"/>
      <c r="FK282" s="26"/>
      <c r="FL282" s="26"/>
      <c r="FM282" s="26"/>
      <c r="FN282" s="26"/>
      <c r="FO282" s="26"/>
      <c r="FP282" s="26"/>
      <c r="FQ282" s="26"/>
      <c r="FR282" s="26"/>
      <c r="FS282" s="26"/>
      <c r="FT282" s="26"/>
      <c r="FU282" s="26"/>
      <c r="FV282" s="26"/>
      <c r="FW282" s="26"/>
      <c r="FX282" s="26"/>
      <c r="FY282" s="26"/>
      <c r="FZ282" s="26"/>
      <c r="GA282" s="26"/>
      <c r="GB282" s="26"/>
      <c r="GC282" s="26"/>
      <c r="GD282" s="26"/>
      <c r="GE282" s="26"/>
      <c r="GF282" s="26"/>
      <c r="GG282" s="26"/>
      <c r="GH282" s="26"/>
      <c r="GI282" s="26"/>
      <c r="GJ282" s="26"/>
      <c r="GK282" s="26"/>
      <c r="GL282" s="26"/>
      <c r="GM282" s="26"/>
      <c r="GN282" s="26"/>
      <c r="GO282" s="26"/>
      <c r="GP282" s="26"/>
      <c r="GQ282" s="26"/>
      <c r="GR282" s="26"/>
      <c r="GS282" s="26"/>
      <c r="GT282" s="26"/>
      <c r="GU282" s="26"/>
      <c r="GV282" s="26"/>
      <c r="GW282" s="26"/>
      <c r="GX282" s="26"/>
      <c r="GY282" s="26"/>
    </row>
    <row r="283" spans="1:207" s="25" customFormat="1" ht="27" customHeight="1" x14ac:dyDescent="0.25">
      <c r="A283" s="101" t="s">
        <v>1582</v>
      </c>
      <c r="B283" s="127" t="s">
        <v>182</v>
      </c>
      <c r="C283" s="97">
        <v>1958</v>
      </c>
      <c r="D283" s="104" t="s">
        <v>21</v>
      </c>
      <c r="E283" s="97" t="s">
        <v>20</v>
      </c>
      <c r="F283" s="114">
        <v>2</v>
      </c>
      <c r="G283" s="114">
        <v>3</v>
      </c>
      <c r="H283" s="109">
        <v>2172.8000000000002</v>
      </c>
      <c r="I283" s="109">
        <v>858.2</v>
      </c>
      <c r="J283" s="109">
        <v>858.2</v>
      </c>
      <c r="K283" s="105">
        <f t="shared" si="69"/>
        <v>7324935.5599999996</v>
      </c>
      <c r="L283" s="105">
        <v>0</v>
      </c>
      <c r="M283" s="105">
        <v>0</v>
      </c>
      <c r="N283" s="105">
        <v>0</v>
      </c>
      <c r="O283" s="109">
        <v>7324935.5599999996</v>
      </c>
      <c r="P283" s="112">
        <f t="shared" si="68"/>
        <v>3371.1964101620024</v>
      </c>
      <c r="Q283" s="105">
        <v>9673</v>
      </c>
      <c r="R283" s="54" t="s">
        <v>41</v>
      </c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  <c r="CL283" s="26"/>
      <c r="CM283" s="26"/>
      <c r="CN283" s="26"/>
      <c r="CO283" s="26"/>
      <c r="CP283" s="26"/>
      <c r="CQ283" s="26"/>
      <c r="CR283" s="26"/>
      <c r="CS283" s="26"/>
      <c r="CT283" s="26"/>
      <c r="CU283" s="26"/>
      <c r="CV283" s="26"/>
      <c r="CW283" s="26"/>
      <c r="CX283" s="26"/>
      <c r="CY283" s="26"/>
      <c r="CZ283" s="26"/>
      <c r="DA283" s="26"/>
      <c r="DB283" s="26"/>
      <c r="DC283" s="26"/>
      <c r="DD283" s="26"/>
      <c r="DE283" s="26"/>
      <c r="DF283" s="26"/>
      <c r="DG283" s="26"/>
      <c r="DH283" s="26"/>
      <c r="DI283" s="26"/>
      <c r="DJ283" s="26"/>
      <c r="DK283" s="26"/>
      <c r="DL283" s="26"/>
      <c r="DM283" s="26"/>
      <c r="DN283" s="26"/>
      <c r="DO283" s="26"/>
      <c r="DP283" s="26"/>
      <c r="DQ283" s="26"/>
      <c r="DR283" s="26"/>
      <c r="DS283" s="26"/>
      <c r="DT283" s="26"/>
      <c r="DU283" s="26"/>
      <c r="DV283" s="26"/>
      <c r="DW283" s="26"/>
      <c r="DX283" s="26"/>
      <c r="DY283" s="26"/>
      <c r="DZ283" s="26"/>
      <c r="EA283" s="26"/>
      <c r="EB283" s="26"/>
      <c r="EC283" s="26"/>
      <c r="ED283" s="26"/>
      <c r="EE283" s="26"/>
      <c r="EF283" s="26"/>
      <c r="EG283" s="26"/>
      <c r="EH283" s="26"/>
      <c r="EI283" s="26"/>
      <c r="EJ283" s="26"/>
      <c r="EK283" s="26"/>
      <c r="EL283" s="26"/>
      <c r="EM283" s="26"/>
      <c r="EN283" s="26"/>
      <c r="EO283" s="26"/>
      <c r="EP283" s="26"/>
      <c r="EQ283" s="26"/>
      <c r="ER283" s="26"/>
      <c r="ES283" s="26"/>
      <c r="ET283" s="26"/>
      <c r="EU283" s="26"/>
      <c r="EV283" s="26"/>
      <c r="EW283" s="26"/>
      <c r="EX283" s="26"/>
      <c r="EY283" s="26"/>
      <c r="EZ283" s="26"/>
      <c r="FA283" s="26"/>
      <c r="FB283" s="26"/>
      <c r="FC283" s="26"/>
      <c r="FD283" s="26"/>
      <c r="FE283" s="26"/>
      <c r="FF283" s="26"/>
      <c r="FG283" s="26"/>
      <c r="FH283" s="26"/>
      <c r="FI283" s="26"/>
      <c r="FJ283" s="26"/>
      <c r="FK283" s="26"/>
      <c r="FL283" s="26"/>
      <c r="FM283" s="26"/>
      <c r="FN283" s="26"/>
      <c r="FO283" s="26"/>
      <c r="FP283" s="26"/>
      <c r="FQ283" s="26"/>
      <c r="FR283" s="26"/>
      <c r="FS283" s="26"/>
      <c r="FT283" s="26"/>
      <c r="FU283" s="26"/>
      <c r="FV283" s="26"/>
      <c r="FW283" s="26"/>
      <c r="FX283" s="26"/>
      <c r="FY283" s="26"/>
      <c r="FZ283" s="26"/>
      <c r="GA283" s="26"/>
      <c r="GB283" s="26"/>
      <c r="GC283" s="26"/>
      <c r="GD283" s="26"/>
      <c r="GE283" s="26"/>
      <c r="GF283" s="26"/>
      <c r="GG283" s="26"/>
      <c r="GH283" s="26"/>
      <c r="GI283" s="26"/>
      <c r="GJ283" s="26"/>
      <c r="GK283" s="26"/>
      <c r="GL283" s="26"/>
      <c r="GM283" s="26"/>
      <c r="GN283" s="26"/>
      <c r="GO283" s="26"/>
      <c r="GP283" s="26"/>
      <c r="GQ283" s="26"/>
      <c r="GR283" s="26"/>
      <c r="GS283" s="26"/>
      <c r="GT283" s="26"/>
      <c r="GU283" s="26"/>
      <c r="GV283" s="26"/>
      <c r="GW283" s="26"/>
      <c r="GX283" s="26"/>
      <c r="GY283" s="26"/>
    </row>
    <row r="284" spans="1:207" s="97" customFormat="1" ht="27" customHeight="1" x14ac:dyDescent="0.25">
      <c r="A284" s="155" t="s">
        <v>1583</v>
      </c>
      <c r="B284" s="225" t="s">
        <v>183</v>
      </c>
      <c r="C284" s="169" t="s">
        <v>223</v>
      </c>
      <c r="D284" s="169" t="s">
        <v>21</v>
      </c>
      <c r="E284" s="169" t="s">
        <v>20</v>
      </c>
      <c r="F284" s="219">
        <v>2</v>
      </c>
      <c r="G284" s="219">
        <v>2</v>
      </c>
      <c r="H284" s="209">
        <v>1101</v>
      </c>
      <c r="I284" s="209">
        <v>783.7</v>
      </c>
      <c r="J284" s="209">
        <v>659.9</v>
      </c>
      <c r="K284" s="105">
        <f t="shared" si="69"/>
        <v>124764.64</v>
      </c>
      <c r="L284" s="125">
        <v>0</v>
      </c>
      <c r="M284" s="125">
        <v>0</v>
      </c>
      <c r="N284" s="125">
        <v>0</v>
      </c>
      <c r="O284" s="109">
        <v>124764.64</v>
      </c>
      <c r="P284" s="112">
        <f t="shared" si="68"/>
        <v>113.31938237965485</v>
      </c>
      <c r="Q284" s="105">
        <v>9673</v>
      </c>
      <c r="R284" s="54" t="s">
        <v>41</v>
      </c>
      <c r="S284" s="77"/>
      <c r="T284" s="77"/>
      <c r="U284" s="77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  <c r="DV284" s="32"/>
      <c r="DW284" s="32"/>
      <c r="DX284" s="32"/>
      <c r="DY284" s="32"/>
      <c r="DZ284" s="32"/>
      <c r="EA284" s="32"/>
      <c r="EB284" s="32"/>
      <c r="EC284" s="32"/>
      <c r="ED284" s="32"/>
      <c r="EE284" s="32"/>
      <c r="EF284" s="32"/>
      <c r="EG284" s="32"/>
      <c r="EH284" s="32"/>
      <c r="EI284" s="32"/>
      <c r="EJ284" s="32"/>
      <c r="EK284" s="32"/>
      <c r="EL284" s="32"/>
      <c r="EM284" s="32"/>
      <c r="EN284" s="32"/>
      <c r="EO284" s="32"/>
      <c r="EP284" s="32"/>
      <c r="EQ284" s="32"/>
      <c r="ER284" s="32"/>
      <c r="ES284" s="32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</row>
    <row r="285" spans="1:207" s="97" customFormat="1" ht="27" customHeight="1" x14ac:dyDescent="0.25">
      <c r="A285" s="155"/>
      <c r="B285" s="225"/>
      <c r="C285" s="169"/>
      <c r="D285" s="169"/>
      <c r="E285" s="169"/>
      <c r="F285" s="219"/>
      <c r="G285" s="219"/>
      <c r="H285" s="209"/>
      <c r="I285" s="209"/>
      <c r="J285" s="209"/>
      <c r="K285" s="105">
        <f>SUM(L285:O285)</f>
        <v>8125630</v>
      </c>
      <c r="L285" s="125">
        <v>0</v>
      </c>
      <c r="M285" s="125">
        <v>0</v>
      </c>
      <c r="N285" s="125">
        <v>0</v>
      </c>
      <c r="O285" s="109">
        <v>8125630</v>
      </c>
      <c r="P285" s="112">
        <f>K285/H284</f>
        <v>7380.2270663033605</v>
      </c>
      <c r="Q285" s="105">
        <v>9673</v>
      </c>
      <c r="R285" s="117" t="s">
        <v>42</v>
      </c>
      <c r="S285" s="77"/>
      <c r="T285" s="77"/>
      <c r="U285" s="77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  <c r="DV285" s="32"/>
      <c r="DW285" s="32"/>
      <c r="DX285" s="32"/>
      <c r="DY285" s="32"/>
      <c r="DZ285" s="32"/>
      <c r="EA285" s="32"/>
      <c r="EB285" s="32"/>
      <c r="EC285" s="32"/>
      <c r="ED285" s="32"/>
      <c r="EE285" s="32"/>
      <c r="EF285" s="32"/>
      <c r="EG285" s="32"/>
      <c r="EH285" s="32"/>
      <c r="EI285" s="32"/>
      <c r="EJ285" s="32"/>
      <c r="EK285" s="32"/>
      <c r="EL285" s="32"/>
      <c r="EM285" s="32"/>
      <c r="EN285" s="32"/>
      <c r="EO285" s="32"/>
      <c r="EP285" s="32"/>
      <c r="EQ285" s="32"/>
      <c r="ER285" s="32"/>
      <c r="ES285" s="32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</row>
    <row r="286" spans="1:207" s="97" customFormat="1" ht="27" customHeight="1" x14ac:dyDescent="0.25">
      <c r="A286" s="101" t="s">
        <v>1584</v>
      </c>
      <c r="B286" s="127" t="s">
        <v>184</v>
      </c>
      <c r="C286" s="97">
        <v>1961</v>
      </c>
      <c r="D286" s="104" t="s">
        <v>21</v>
      </c>
      <c r="E286" s="97" t="s">
        <v>20</v>
      </c>
      <c r="F286" s="114">
        <v>2</v>
      </c>
      <c r="G286" s="114">
        <v>2</v>
      </c>
      <c r="H286" s="109">
        <v>726</v>
      </c>
      <c r="I286" s="109">
        <v>398.4</v>
      </c>
      <c r="J286" s="109">
        <v>398.4</v>
      </c>
      <c r="K286" s="105">
        <f t="shared" si="69"/>
        <v>3505682.22</v>
      </c>
      <c r="L286" s="109">
        <v>0</v>
      </c>
      <c r="M286" s="109">
        <v>0</v>
      </c>
      <c r="N286" s="109">
        <v>0</v>
      </c>
      <c r="O286" s="109">
        <v>3505682.22</v>
      </c>
      <c r="P286" s="112">
        <f t="shared" si="68"/>
        <v>4828.763388429752</v>
      </c>
      <c r="Q286" s="105">
        <v>9673</v>
      </c>
      <c r="R286" s="54" t="s">
        <v>41</v>
      </c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  <c r="CX286" s="25"/>
      <c r="CY286" s="25"/>
      <c r="CZ286" s="25"/>
      <c r="DA286" s="25"/>
      <c r="DB286" s="25"/>
      <c r="DC286" s="25"/>
      <c r="DD286" s="25"/>
      <c r="DE286" s="25"/>
      <c r="DF286" s="25"/>
      <c r="DG286" s="25"/>
      <c r="DH286" s="25"/>
      <c r="DI286" s="25"/>
      <c r="DJ286" s="25"/>
      <c r="DK286" s="25"/>
      <c r="DL286" s="25"/>
      <c r="DM286" s="25"/>
      <c r="DN286" s="25"/>
      <c r="DO286" s="25"/>
      <c r="DP286" s="25"/>
      <c r="DQ286" s="25"/>
      <c r="DR286" s="25"/>
      <c r="DS286" s="25"/>
      <c r="DT286" s="25"/>
      <c r="DU286" s="25"/>
      <c r="DV286" s="25"/>
      <c r="DW286" s="25"/>
      <c r="DX286" s="25"/>
      <c r="DY286" s="25"/>
      <c r="DZ286" s="25"/>
      <c r="EA286" s="25"/>
      <c r="EB286" s="25"/>
      <c r="EC286" s="25"/>
      <c r="ED286" s="25"/>
      <c r="EE286" s="25"/>
      <c r="EF286" s="25"/>
      <c r="EG286" s="25"/>
      <c r="EH286" s="25"/>
      <c r="EI286" s="25"/>
      <c r="EJ286" s="25"/>
      <c r="EK286" s="25"/>
      <c r="EL286" s="25"/>
      <c r="EM286" s="25"/>
      <c r="EN286" s="25"/>
      <c r="EO286" s="25"/>
      <c r="EP286" s="25"/>
      <c r="EQ286" s="25"/>
      <c r="ER286" s="25"/>
      <c r="ES286" s="25"/>
      <c r="ET286" s="25"/>
      <c r="EU286" s="25"/>
      <c r="EV286" s="25"/>
      <c r="EW286" s="25"/>
      <c r="EX286" s="25"/>
      <c r="EY286" s="25"/>
      <c r="EZ286" s="25"/>
      <c r="FA286" s="25"/>
      <c r="FB286" s="25"/>
      <c r="FC286" s="25"/>
      <c r="FD286" s="25"/>
      <c r="FE286" s="25"/>
      <c r="FF286" s="25"/>
      <c r="FG286" s="25"/>
      <c r="FH286" s="25"/>
      <c r="FI286" s="25"/>
      <c r="FJ286" s="25"/>
      <c r="FK286" s="25"/>
      <c r="FL286" s="25"/>
      <c r="FM286" s="25"/>
      <c r="FN286" s="25"/>
      <c r="FO286" s="25"/>
      <c r="FP286" s="25"/>
      <c r="FQ286" s="25"/>
      <c r="FR286" s="25"/>
      <c r="FS286" s="25"/>
      <c r="FT286" s="25"/>
      <c r="FU286" s="25"/>
      <c r="FV286" s="25"/>
      <c r="FW286" s="25"/>
      <c r="FX286" s="25"/>
      <c r="FY286" s="25"/>
      <c r="FZ286" s="25"/>
      <c r="GA286" s="25"/>
      <c r="GB286" s="25"/>
      <c r="GC286" s="25"/>
      <c r="GD286" s="25"/>
      <c r="GE286" s="25"/>
      <c r="GF286" s="25"/>
      <c r="GG286" s="25"/>
      <c r="GH286" s="25"/>
      <c r="GI286" s="25"/>
      <c r="GJ286" s="25"/>
      <c r="GK286" s="25"/>
      <c r="GL286" s="25"/>
      <c r="GM286" s="25"/>
      <c r="GN286" s="25"/>
      <c r="GO286" s="25"/>
      <c r="GP286" s="25"/>
      <c r="GQ286" s="25"/>
      <c r="GR286" s="25"/>
      <c r="GS286" s="25"/>
      <c r="GT286" s="25"/>
      <c r="GU286" s="25"/>
      <c r="GV286" s="25"/>
      <c r="GW286" s="25"/>
      <c r="GX286" s="25"/>
      <c r="GY286" s="25"/>
    </row>
    <row r="287" spans="1:207" s="97" customFormat="1" ht="27" customHeight="1" x14ac:dyDescent="0.25">
      <c r="A287" s="153" t="s">
        <v>1585</v>
      </c>
      <c r="B287" s="239" t="s">
        <v>185</v>
      </c>
      <c r="C287" s="149" t="s">
        <v>223</v>
      </c>
      <c r="D287" s="147" t="s">
        <v>21</v>
      </c>
      <c r="E287" s="149" t="s">
        <v>224</v>
      </c>
      <c r="F287" s="231">
        <v>2</v>
      </c>
      <c r="G287" s="231">
        <v>2</v>
      </c>
      <c r="H287" s="226">
        <v>785.3</v>
      </c>
      <c r="I287" s="226">
        <v>409.7</v>
      </c>
      <c r="J287" s="226">
        <v>274.10000000000002</v>
      </c>
      <c r="K287" s="105">
        <f t="shared" si="69"/>
        <v>140954.04</v>
      </c>
      <c r="L287" s="111">
        <v>0</v>
      </c>
      <c r="M287" s="111">
        <v>0</v>
      </c>
      <c r="N287" s="111">
        <v>0</v>
      </c>
      <c r="O287" s="111">
        <v>140954.04</v>
      </c>
      <c r="P287" s="112">
        <f t="shared" si="68"/>
        <v>179.49069145549473</v>
      </c>
      <c r="Q287" s="105">
        <v>9673</v>
      </c>
      <c r="R287" s="54" t="s">
        <v>41</v>
      </c>
      <c r="S287" s="76"/>
      <c r="T287" s="76"/>
      <c r="U287" s="76"/>
    </row>
    <row r="288" spans="1:207" s="97" customFormat="1" ht="27" customHeight="1" x14ac:dyDescent="0.25">
      <c r="A288" s="154"/>
      <c r="B288" s="240"/>
      <c r="C288" s="150"/>
      <c r="D288" s="148"/>
      <c r="E288" s="150"/>
      <c r="F288" s="232"/>
      <c r="G288" s="232"/>
      <c r="H288" s="227"/>
      <c r="I288" s="227"/>
      <c r="J288" s="227"/>
      <c r="K288" s="105">
        <f>SUM(L288:O288)</f>
        <v>3696865.6</v>
      </c>
      <c r="L288" s="111">
        <v>0</v>
      </c>
      <c r="M288" s="111">
        <v>0</v>
      </c>
      <c r="N288" s="111">
        <v>0</v>
      </c>
      <c r="O288" s="111">
        <v>3696865.6</v>
      </c>
      <c r="P288" s="112">
        <f>K288/H287</f>
        <v>4707.5838533044698</v>
      </c>
      <c r="Q288" s="105">
        <v>9673</v>
      </c>
      <c r="R288" s="117" t="s">
        <v>42</v>
      </c>
      <c r="S288" s="76"/>
      <c r="T288" s="76"/>
      <c r="U288" s="76"/>
    </row>
    <row r="289" spans="1:207" s="26" customFormat="1" ht="27" customHeight="1" x14ac:dyDescent="0.25">
      <c r="A289" s="155" t="s">
        <v>1586</v>
      </c>
      <c r="B289" s="220" t="s">
        <v>186</v>
      </c>
      <c r="C289" s="169">
        <v>1956</v>
      </c>
      <c r="D289" s="192" t="s">
        <v>21</v>
      </c>
      <c r="E289" s="169" t="s">
        <v>20</v>
      </c>
      <c r="F289" s="219">
        <v>2</v>
      </c>
      <c r="G289" s="219">
        <v>2</v>
      </c>
      <c r="H289" s="214">
        <v>504</v>
      </c>
      <c r="I289" s="214">
        <v>383.4</v>
      </c>
      <c r="J289" s="214">
        <v>199.4</v>
      </c>
      <c r="K289" s="105">
        <f t="shared" si="69"/>
        <v>52206.080000000002</v>
      </c>
      <c r="L289" s="111">
        <v>0</v>
      </c>
      <c r="M289" s="111">
        <v>0</v>
      </c>
      <c r="N289" s="111">
        <v>0</v>
      </c>
      <c r="O289" s="111">
        <v>52206.080000000002</v>
      </c>
      <c r="P289" s="112">
        <f t="shared" si="68"/>
        <v>103.58349206349207</v>
      </c>
      <c r="Q289" s="105">
        <v>9673</v>
      </c>
      <c r="R289" s="54" t="s">
        <v>41</v>
      </c>
      <c r="S289" s="17"/>
      <c r="T289" s="17"/>
      <c r="U289" s="76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97"/>
      <c r="AY289" s="97"/>
      <c r="AZ289" s="97"/>
      <c r="BA289" s="97"/>
      <c r="BB289" s="97"/>
      <c r="BC289" s="97"/>
      <c r="BD289" s="97"/>
      <c r="BE289" s="97"/>
      <c r="BF289" s="97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7"/>
      <c r="BS289" s="97"/>
      <c r="BT289" s="97"/>
      <c r="BU289" s="97"/>
      <c r="BV289" s="97"/>
      <c r="BW289" s="97"/>
      <c r="BX289" s="97"/>
      <c r="BY289" s="97"/>
      <c r="BZ289" s="97"/>
      <c r="CA289" s="97"/>
      <c r="CB289" s="97"/>
      <c r="CC289" s="97"/>
      <c r="CD289" s="97"/>
      <c r="CE289" s="97"/>
      <c r="CF289" s="97"/>
      <c r="CG289" s="97"/>
      <c r="CH289" s="97"/>
      <c r="CI289" s="97"/>
      <c r="CJ289" s="97"/>
      <c r="CK289" s="97"/>
      <c r="CL289" s="97"/>
      <c r="CM289" s="97"/>
      <c r="CN289" s="97"/>
      <c r="CO289" s="97"/>
      <c r="CP289" s="97"/>
      <c r="CQ289" s="97"/>
      <c r="CR289" s="97"/>
      <c r="CS289" s="97"/>
      <c r="CT289" s="97"/>
      <c r="CU289" s="97"/>
      <c r="CV289" s="97"/>
      <c r="CW289" s="97"/>
      <c r="CX289" s="97"/>
      <c r="CY289" s="97"/>
      <c r="CZ289" s="97"/>
      <c r="DA289" s="97"/>
      <c r="DB289" s="97"/>
      <c r="DC289" s="97"/>
      <c r="DD289" s="97"/>
      <c r="DE289" s="97"/>
      <c r="DF289" s="97"/>
      <c r="DG289" s="97"/>
      <c r="DH289" s="97"/>
      <c r="DI289" s="97"/>
      <c r="DJ289" s="97"/>
      <c r="DK289" s="97"/>
      <c r="DL289" s="97"/>
      <c r="DM289" s="97"/>
      <c r="DN289" s="97"/>
      <c r="DO289" s="97"/>
      <c r="DP289" s="97"/>
      <c r="DQ289" s="97"/>
      <c r="DR289" s="97"/>
      <c r="DS289" s="97"/>
      <c r="DT289" s="97"/>
      <c r="DU289" s="97"/>
      <c r="DV289" s="97"/>
      <c r="DW289" s="97"/>
      <c r="DX289" s="97"/>
      <c r="DY289" s="97"/>
      <c r="DZ289" s="97"/>
      <c r="EA289" s="97"/>
      <c r="EB289" s="97"/>
      <c r="EC289" s="97"/>
      <c r="ED289" s="97"/>
      <c r="EE289" s="97"/>
      <c r="EF289" s="97"/>
      <c r="EG289" s="97"/>
      <c r="EH289" s="97"/>
      <c r="EI289" s="97"/>
      <c r="EJ289" s="97"/>
      <c r="EK289" s="97"/>
      <c r="EL289" s="97"/>
      <c r="EM289" s="97"/>
      <c r="EN289" s="97"/>
      <c r="EO289" s="97"/>
      <c r="EP289" s="97"/>
      <c r="EQ289" s="97"/>
      <c r="ER289" s="97"/>
      <c r="ES289" s="97"/>
      <c r="ET289" s="97"/>
      <c r="EU289" s="97"/>
      <c r="EV289" s="97"/>
      <c r="EW289" s="97"/>
      <c r="EX289" s="97"/>
      <c r="EY289" s="97"/>
      <c r="EZ289" s="97"/>
      <c r="FA289" s="97"/>
      <c r="FB289" s="97"/>
      <c r="FC289" s="97"/>
      <c r="FD289" s="97"/>
      <c r="FE289" s="97"/>
      <c r="FF289" s="97"/>
      <c r="FG289" s="97"/>
      <c r="FH289" s="97"/>
      <c r="FI289" s="97"/>
      <c r="FJ289" s="97"/>
      <c r="FK289" s="97"/>
      <c r="FL289" s="97"/>
      <c r="FM289" s="97"/>
      <c r="FN289" s="97"/>
      <c r="FO289" s="97"/>
      <c r="FP289" s="97"/>
      <c r="FQ289" s="97"/>
      <c r="FR289" s="97"/>
      <c r="FS289" s="97"/>
      <c r="FT289" s="97"/>
      <c r="FU289" s="97"/>
      <c r="FV289" s="97"/>
      <c r="FW289" s="97"/>
      <c r="FX289" s="97"/>
      <c r="FY289" s="97"/>
      <c r="FZ289" s="97"/>
      <c r="GA289" s="97"/>
      <c r="GB289" s="97"/>
      <c r="GC289" s="97"/>
      <c r="GD289" s="97"/>
      <c r="GE289" s="97"/>
      <c r="GF289" s="97"/>
      <c r="GG289" s="97"/>
      <c r="GH289" s="97"/>
      <c r="GI289" s="97"/>
      <c r="GJ289" s="97"/>
      <c r="GK289" s="97"/>
      <c r="GL289" s="97"/>
      <c r="GM289" s="97"/>
      <c r="GN289" s="97"/>
      <c r="GO289" s="97"/>
      <c r="GP289" s="97"/>
      <c r="GQ289" s="97"/>
      <c r="GR289" s="97"/>
      <c r="GS289" s="97"/>
      <c r="GT289" s="97"/>
      <c r="GU289" s="97"/>
      <c r="GV289" s="97"/>
      <c r="GW289" s="97"/>
      <c r="GX289" s="97"/>
      <c r="GY289" s="97"/>
    </row>
    <row r="290" spans="1:207" s="26" customFormat="1" ht="27" customHeight="1" x14ac:dyDescent="0.25">
      <c r="A290" s="155"/>
      <c r="B290" s="220"/>
      <c r="C290" s="169"/>
      <c r="D290" s="192"/>
      <c r="E290" s="169"/>
      <c r="F290" s="219"/>
      <c r="G290" s="219"/>
      <c r="H290" s="214"/>
      <c r="I290" s="214"/>
      <c r="J290" s="214"/>
      <c r="K290" s="105">
        <f>SUM(L290:O290)</f>
        <v>4677229.82</v>
      </c>
      <c r="L290" s="111">
        <v>0</v>
      </c>
      <c r="M290" s="111">
        <v>0</v>
      </c>
      <c r="N290" s="111">
        <v>0</v>
      </c>
      <c r="O290" s="111">
        <v>4677229.82</v>
      </c>
      <c r="P290" s="112">
        <f>K290/H289</f>
        <v>9280.2178968253975</v>
      </c>
      <c r="Q290" s="105">
        <v>9673</v>
      </c>
      <c r="R290" s="54" t="s">
        <v>42</v>
      </c>
      <c r="S290" s="17"/>
      <c r="T290" s="17"/>
      <c r="U290" s="76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97"/>
      <c r="AY290" s="97"/>
      <c r="AZ290" s="97"/>
      <c r="BA290" s="97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7"/>
      <c r="BS290" s="97"/>
      <c r="BT290" s="97"/>
      <c r="BU290" s="97"/>
      <c r="BV290" s="97"/>
      <c r="BW290" s="97"/>
      <c r="BX290" s="97"/>
      <c r="BY290" s="97"/>
      <c r="BZ290" s="97"/>
      <c r="CA290" s="97"/>
      <c r="CB290" s="97"/>
      <c r="CC290" s="97"/>
      <c r="CD290" s="97"/>
      <c r="CE290" s="97"/>
      <c r="CF290" s="97"/>
      <c r="CG290" s="97"/>
      <c r="CH290" s="97"/>
      <c r="CI290" s="97"/>
      <c r="CJ290" s="97"/>
      <c r="CK290" s="97"/>
      <c r="CL290" s="97"/>
      <c r="CM290" s="97"/>
      <c r="CN290" s="97"/>
      <c r="CO290" s="97"/>
      <c r="CP290" s="97"/>
      <c r="CQ290" s="97"/>
      <c r="CR290" s="97"/>
      <c r="CS290" s="97"/>
      <c r="CT290" s="97"/>
      <c r="CU290" s="97"/>
      <c r="CV290" s="97"/>
      <c r="CW290" s="97"/>
      <c r="CX290" s="97"/>
      <c r="CY290" s="97"/>
      <c r="CZ290" s="97"/>
      <c r="DA290" s="97"/>
      <c r="DB290" s="97"/>
      <c r="DC290" s="97"/>
      <c r="DD290" s="97"/>
      <c r="DE290" s="97"/>
      <c r="DF290" s="97"/>
      <c r="DG290" s="97"/>
      <c r="DH290" s="97"/>
      <c r="DI290" s="97"/>
      <c r="DJ290" s="97"/>
      <c r="DK290" s="97"/>
      <c r="DL290" s="97"/>
      <c r="DM290" s="97"/>
      <c r="DN290" s="97"/>
      <c r="DO290" s="97"/>
      <c r="DP290" s="97"/>
      <c r="DQ290" s="97"/>
      <c r="DR290" s="97"/>
      <c r="DS290" s="97"/>
      <c r="DT290" s="97"/>
      <c r="DU290" s="97"/>
      <c r="DV290" s="97"/>
      <c r="DW290" s="97"/>
      <c r="DX290" s="97"/>
      <c r="DY290" s="97"/>
      <c r="DZ290" s="97"/>
      <c r="EA290" s="97"/>
      <c r="EB290" s="97"/>
      <c r="EC290" s="97"/>
      <c r="ED290" s="97"/>
      <c r="EE290" s="97"/>
      <c r="EF290" s="97"/>
      <c r="EG290" s="97"/>
      <c r="EH290" s="97"/>
      <c r="EI290" s="97"/>
      <c r="EJ290" s="97"/>
      <c r="EK290" s="97"/>
      <c r="EL290" s="97"/>
      <c r="EM290" s="97"/>
      <c r="EN290" s="97"/>
      <c r="EO290" s="97"/>
      <c r="EP290" s="97"/>
      <c r="EQ290" s="97"/>
      <c r="ER290" s="97"/>
      <c r="ES290" s="97"/>
      <c r="ET290" s="97"/>
      <c r="EU290" s="97"/>
      <c r="EV290" s="97"/>
      <c r="EW290" s="97"/>
      <c r="EX290" s="97"/>
      <c r="EY290" s="97"/>
      <c r="EZ290" s="97"/>
      <c r="FA290" s="97"/>
      <c r="FB290" s="97"/>
      <c r="FC290" s="97"/>
      <c r="FD290" s="97"/>
      <c r="FE290" s="97"/>
      <c r="FF290" s="97"/>
      <c r="FG290" s="97"/>
      <c r="FH290" s="97"/>
      <c r="FI290" s="97"/>
      <c r="FJ290" s="97"/>
      <c r="FK290" s="97"/>
      <c r="FL290" s="97"/>
      <c r="FM290" s="97"/>
      <c r="FN290" s="97"/>
      <c r="FO290" s="97"/>
      <c r="FP290" s="97"/>
      <c r="FQ290" s="97"/>
      <c r="FR290" s="97"/>
      <c r="FS290" s="97"/>
      <c r="FT290" s="97"/>
      <c r="FU290" s="97"/>
      <c r="FV290" s="97"/>
      <c r="FW290" s="97"/>
      <c r="FX290" s="97"/>
      <c r="FY290" s="97"/>
      <c r="FZ290" s="97"/>
      <c r="GA290" s="97"/>
      <c r="GB290" s="97"/>
      <c r="GC290" s="97"/>
      <c r="GD290" s="97"/>
      <c r="GE290" s="97"/>
      <c r="GF290" s="97"/>
      <c r="GG290" s="97"/>
      <c r="GH290" s="97"/>
      <c r="GI290" s="97"/>
      <c r="GJ290" s="97"/>
      <c r="GK290" s="97"/>
      <c r="GL290" s="97"/>
      <c r="GM290" s="97"/>
      <c r="GN290" s="97"/>
      <c r="GO290" s="97"/>
      <c r="GP290" s="97"/>
      <c r="GQ290" s="97"/>
      <c r="GR290" s="97"/>
      <c r="GS290" s="97"/>
      <c r="GT290" s="97"/>
      <c r="GU290" s="97"/>
      <c r="GV290" s="97"/>
      <c r="GW290" s="97"/>
      <c r="GX290" s="97"/>
      <c r="GY290" s="97"/>
    </row>
    <row r="291" spans="1:207" s="26" customFormat="1" ht="27" customHeight="1" x14ac:dyDescent="0.25">
      <c r="A291" s="155" t="s">
        <v>1587</v>
      </c>
      <c r="B291" s="220" t="s">
        <v>187</v>
      </c>
      <c r="C291" s="169">
        <v>1953</v>
      </c>
      <c r="D291" s="192" t="s">
        <v>21</v>
      </c>
      <c r="E291" s="169" t="s">
        <v>20</v>
      </c>
      <c r="F291" s="219">
        <v>2</v>
      </c>
      <c r="G291" s="219">
        <v>2</v>
      </c>
      <c r="H291" s="214">
        <v>488</v>
      </c>
      <c r="I291" s="214">
        <v>381.1</v>
      </c>
      <c r="J291" s="214">
        <v>381.1</v>
      </c>
      <c r="K291" s="105">
        <f t="shared" si="69"/>
        <v>49933.51</v>
      </c>
      <c r="L291" s="111">
        <v>0</v>
      </c>
      <c r="M291" s="111">
        <v>0</v>
      </c>
      <c r="N291" s="111">
        <v>0</v>
      </c>
      <c r="O291" s="111">
        <v>49933.51</v>
      </c>
      <c r="P291" s="112">
        <f t="shared" si="68"/>
        <v>102.32276639344262</v>
      </c>
      <c r="Q291" s="105">
        <v>9673</v>
      </c>
      <c r="R291" s="54" t="s">
        <v>41</v>
      </c>
      <c r="S291" s="76"/>
      <c r="T291" s="76"/>
      <c r="U291" s="76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97"/>
      <c r="AY291" s="97"/>
      <c r="AZ291" s="97"/>
      <c r="BA291" s="97"/>
      <c r="BB291" s="97"/>
      <c r="BC291" s="97"/>
      <c r="BD291" s="97"/>
      <c r="BE291" s="97"/>
      <c r="BF291" s="97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7"/>
      <c r="BS291" s="97"/>
      <c r="BT291" s="97"/>
      <c r="BU291" s="97"/>
      <c r="BV291" s="97"/>
      <c r="BW291" s="97"/>
      <c r="BX291" s="97"/>
      <c r="BY291" s="97"/>
      <c r="BZ291" s="97"/>
      <c r="CA291" s="97"/>
      <c r="CB291" s="97"/>
      <c r="CC291" s="97"/>
      <c r="CD291" s="97"/>
      <c r="CE291" s="97"/>
      <c r="CF291" s="97"/>
      <c r="CG291" s="97"/>
      <c r="CH291" s="97"/>
      <c r="CI291" s="97"/>
      <c r="CJ291" s="97"/>
      <c r="CK291" s="97"/>
      <c r="CL291" s="97"/>
      <c r="CM291" s="97"/>
      <c r="CN291" s="97"/>
      <c r="CO291" s="97"/>
      <c r="CP291" s="97"/>
      <c r="CQ291" s="97"/>
      <c r="CR291" s="97"/>
      <c r="CS291" s="97"/>
      <c r="CT291" s="97"/>
      <c r="CU291" s="97"/>
      <c r="CV291" s="97"/>
      <c r="CW291" s="97"/>
      <c r="CX291" s="97"/>
      <c r="CY291" s="97"/>
      <c r="CZ291" s="97"/>
      <c r="DA291" s="97"/>
      <c r="DB291" s="97"/>
      <c r="DC291" s="97"/>
      <c r="DD291" s="97"/>
      <c r="DE291" s="97"/>
      <c r="DF291" s="97"/>
      <c r="DG291" s="97"/>
      <c r="DH291" s="97"/>
      <c r="DI291" s="97"/>
      <c r="DJ291" s="97"/>
      <c r="DK291" s="97"/>
      <c r="DL291" s="97"/>
      <c r="DM291" s="97"/>
      <c r="DN291" s="97"/>
      <c r="DO291" s="97"/>
      <c r="DP291" s="97"/>
      <c r="DQ291" s="97"/>
      <c r="DR291" s="97"/>
      <c r="DS291" s="97"/>
      <c r="DT291" s="97"/>
      <c r="DU291" s="97"/>
      <c r="DV291" s="97"/>
      <c r="DW291" s="97"/>
      <c r="DX291" s="97"/>
      <c r="DY291" s="97"/>
      <c r="DZ291" s="97"/>
      <c r="EA291" s="97"/>
      <c r="EB291" s="97"/>
      <c r="EC291" s="97"/>
      <c r="ED291" s="97"/>
      <c r="EE291" s="97"/>
      <c r="EF291" s="97"/>
      <c r="EG291" s="97"/>
      <c r="EH291" s="97"/>
      <c r="EI291" s="97"/>
      <c r="EJ291" s="97"/>
      <c r="EK291" s="97"/>
      <c r="EL291" s="97"/>
      <c r="EM291" s="97"/>
      <c r="EN291" s="97"/>
      <c r="EO291" s="97"/>
      <c r="EP291" s="97"/>
      <c r="EQ291" s="97"/>
      <c r="ER291" s="97"/>
      <c r="ES291" s="97"/>
      <c r="ET291" s="97"/>
      <c r="EU291" s="97"/>
      <c r="EV291" s="97"/>
      <c r="EW291" s="97"/>
      <c r="EX291" s="97"/>
      <c r="EY291" s="97"/>
      <c r="EZ291" s="97"/>
      <c r="FA291" s="97"/>
      <c r="FB291" s="97"/>
      <c r="FC291" s="97"/>
      <c r="FD291" s="97"/>
      <c r="FE291" s="97"/>
      <c r="FF291" s="97"/>
      <c r="FG291" s="97"/>
      <c r="FH291" s="97"/>
      <c r="FI291" s="97"/>
      <c r="FJ291" s="97"/>
      <c r="FK291" s="97"/>
      <c r="FL291" s="97"/>
      <c r="FM291" s="97"/>
      <c r="FN291" s="97"/>
      <c r="FO291" s="97"/>
      <c r="FP291" s="97"/>
      <c r="FQ291" s="97"/>
      <c r="FR291" s="97"/>
      <c r="FS291" s="97"/>
      <c r="FT291" s="97"/>
      <c r="FU291" s="97"/>
      <c r="FV291" s="97"/>
      <c r="FW291" s="97"/>
      <c r="FX291" s="97"/>
      <c r="FY291" s="97"/>
      <c r="FZ291" s="97"/>
      <c r="GA291" s="97"/>
      <c r="GB291" s="97"/>
      <c r="GC291" s="97"/>
      <c r="GD291" s="97"/>
      <c r="GE291" s="97"/>
      <c r="GF291" s="97"/>
      <c r="GG291" s="97"/>
      <c r="GH291" s="97"/>
      <c r="GI291" s="97"/>
      <c r="GJ291" s="97"/>
      <c r="GK291" s="97"/>
      <c r="GL291" s="97"/>
      <c r="GM291" s="97"/>
      <c r="GN291" s="97"/>
      <c r="GO291" s="97"/>
      <c r="GP291" s="97"/>
      <c r="GQ291" s="97"/>
      <c r="GR291" s="97"/>
      <c r="GS291" s="97"/>
      <c r="GT291" s="97"/>
      <c r="GU291" s="97"/>
      <c r="GV291" s="97"/>
      <c r="GW291" s="97"/>
      <c r="GX291" s="97"/>
      <c r="GY291" s="97"/>
    </row>
    <row r="292" spans="1:207" s="26" customFormat="1" ht="27" customHeight="1" x14ac:dyDescent="0.25">
      <c r="A292" s="155"/>
      <c r="B292" s="220"/>
      <c r="C292" s="169"/>
      <c r="D292" s="192"/>
      <c r="E292" s="169"/>
      <c r="F292" s="219"/>
      <c r="G292" s="219"/>
      <c r="H292" s="214"/>
      <c r="I292" s="214"/>
      <c r="J292" s="214"/>
      <c r="K292" s="105">
        <f>SUM(L292:O292)</f>
        <v>4584225.3499999996</v>
      </c>
      <c r="L292" s="111">
        <v>0</v>
      </c>
      <c r="M292" s="111">
        <v>0</v>
      </c>
      <c r="N292" s="111">
        <v>0</v>
      </c>
      <c r="O292" s="111">
        <v>4584225.3499999996</v>
      </c>
      <c r="P292" s="112">
        <f>K292/H291</f>
        <v>9393.904405737705</v>
      </c>
      <c r="Q292" s="105">
        <v>9673</v>
      </c>
      <c r="R292" s="54" t="s">
        <v>42</v>
      </c>
      <c r="S292" s="76"/>
      <c r="T292" s="76"/>
      <c r="U292" s="76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97"/>
      <c r="AY292" s="97"/>
      <c r="AZ292" s="97"/>
      <c r="BA292" s="97"/>
      <c r="BB292" s="97"/>
      <c r="BC292" s="97"/>
      <c r="BD292" s="97"/>
      <c r="BE292" s="97"/>
      <c r="BF292" s="97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7"/>
      <c r="BS292" s="97"/>
      <c r="BT292" s="97"/>
      <c r="BU292" s="97"/>
      <c r="BV292" s="97"/>
      <c r="BW292" s="97"/>
      <c r="BX292" s="97"/>
      <c r="BY292" s="97"/>
      <c r="BZ292" s="97"/>
      <c r="CA292" s="97"/>
      <c r="CB292" s="97"/>
      <c r="CC292" s="97"/>
      <c r="CD292" s="97"/>
      <c r="CE292" s="97"/>
      <c r="CF292" s="97"/>
      <c r="CG292" s="97"/>
      <c r="CH292" s="97"/>
      <c r="CI292" s="97"/>
      <c r="CJ292" s="97"/>
      <c r="CK292" s="97"/>
      <c r="CL292" s="97"/>
      <c r="CM292" s="97"/>
      <c r="CN292" s="97"/>
      <c r="CO292" s="97"/>
      <c r="CP292" s="97"/>
      <c r="CQ292" s="97"/>
      <c r="CR292" s="97"/>
      <c r="CS292" s="97"/>
      <c r="CT292" s="97"/>
      <c r="CU292" s="97"/>
      <c r="CV292" s="97"/>
      <c r="CW292" s="97"/>
      <c r="CX292" s="97"/>
      <c r="CY292" s="97"/>
      <c r="CZ292" s="97"/>
      <c r="DA292" s="97"/>
      <c r="DB292" s="97"/>
      <c r="DC292" s="97"/>
      <c r="DD292" s="97"/>
      <c r="DE292" s="97"/>
      <c r="DF292" s="97"/>
      <c r="DG292" s="97"/>
      <c r="DH292" s="97"/>
      <c r="DI292" s="97"/>
      <c r="DJ292" s="97"/>
      <c r="DK292" s="97"/>
      <c r="DL292" s="97"/>
      <c r="DM292" s="97"/>
      <c r="DN292" s="97"/>
      <c r="DO292" s="97"/>
      <c r="DP292" s="97"/>
      <c r="DQ292" s="97"/>
      <c r="DR292" s="97"/>
      <c r="DS292" s="97"/>
      <c r="DT292" s="97"/>
      <c r="DU292" s="97"/>
      <c r="DV292" s="97"/>
      <c r="DW292" s="97"/>
      <c r="DX292" s="97"/>
      <c r="DY292" s="97"/>
      <c r="DZ292" s="97"/>
      <c r="EA292" s="97"/>
      <c r="EB292" s="97"/>
      <c r="EC292" s="97"/>
      <c r="ED292" s="97"/>
      <c r="EE292" s="97"/>
      <c r="EF292" s="97"/>
      <c r="EG292" s="97"/>
      <c r="EH292" s="97"/>
      <c r="EI292" s="97"/>
      <c r="EJ292" s="97"/>
      <c r="EK292" s="97"/>
      <c r="EL292" s="97"/>
      <c r="EM292" s="97"/>
      <c r="EN292" s="97"/>
      <c r="EO292" s="97"/>
      <c r="EP292" s="97"/>
      <c r="EQ292" s="97"/>
      <c r="ER292" s="97"/>
      <c r="ES292" s="97"/>
      <c r="ET292" s="97"/>
      <c r="EU292" s="97"/>
      <c r="EV292" s="97"/>
      <c r="EW292" s="97"/>
      <c r="EX292" s="97"/>
      <c r="EY292" s="97"/>
      <c r="EZ292" s="97"/>
      <c r="FA292" s="97"/>
      <c r="FB292" s="97"/>
      <c r="FC292" s="97"/>
      <c r="FD292" s="97"/>
      <c r="FE292" s="97"/>
      <c r="FF292" s="97"/>
      <c r="FG292" s="97"/>
      <c r="FH292" s="97"/>
      <c r="FI292" s="97"/>
      <c r="FJ292" s="97"/>
      <c r="FK292" s="97"/>
      <c r="FL292" s="97"/>
      <c r="FM292" s="97"/>
      <c r="FN292" s="97"/>
      <c r="FO292" s="97"/>
      <c r="FP292" s="97"/>
      <c r="FQ292" s="97"/>
      <c r="FR292" s="97"/>
      <c r="FS292" s="97"/>
      <c r="FT292" s="97"/>
      <c r="FU292" s="97"/>
      <c r="FV292" s="97"/>
      <c r="FW292" s="97"/>
      <c r="FX292" s="97"/>
      <c r="FY292" s="97"/>
      <c r="FZ292" s="97"/>
      <c r="GA292" s="97"/>
      <c r="GB292" s="97"/>
      <c r="GC292" s="97"/>
      <c r="GD292" s="97"/>
      <c r="GE292" s="97"/>
      <c r="GF292" s="97"/>
      <c r="GG292" s="97"/>
      <c r="GH292" s="97"/>
      <c r="GI292" s="97"/>
      <c r="GJ292" s="97"/>
      <c r="GK292" s="97"/>
      <c r="GL292" s="97"/>
      <c r="GM292" s="97"/>
      <c r="GN292" s="97"/>
      <c r="GO292" s="97"/>
      <c r="GP292" s="97"/>
      <c r="GQ292" s="97"/>
      <c r="GR292" s="97"/>
      <c r="GS292" s="97"/>
      <c r="GT292" s="97"/>
      <c r="GU292" s="97"/>
      <c r="GV292" s="97"/>
      <c r="GW292" s="97"/>
      <c r="GX292" s="97"/>
      <c r="GY292" s="97"/>
    </row>
    <row r="293" spans="1:207" s="26" customFormat="1" ht="27" customHeight="1" x14ac:dyDescent="0.25">
      <c r="A293" s="101" t="s">
        <v>1588</v>
      </c>
      <c r="B293" s="126" t="s">
        <v>189</v>
      </c>
      <c r="C293" s="97">
        <v>1917</v>
      </c>
      <c r="D293" s="104" t="s">
        <v>21</v>
      </c>
      <c r="E293" s="97" t="s">
        <v>20</v>
      </c>
      <c r="F293" s="114">
        <v>2</v>
      </c>
      <c r="G293" s="114">
        <v>2</v>
      </c>
      <c r="H293" s="108">
        <v>440</v>
      </c>
      <c r="I293" s="108">
        <v>276.89999999999998</v>
      </c>
      <c r="J293" s="108">
        <v>276.89999999999998</v>
      </c>
      <c r="K293" s="105">
        <f>SUM(L293:O293)</f>
        <v>977446.81</v>
      </c>
      <c r="L293" s="111">
        <v>0</v>
      </c>
      <c r="M293" s="111">
        <v>0</v>
      </c>
      <c r="N293" s="111">
        <v>0</v>
      </c>
      <c r="O293" s="109">
        <v>977446.81</v>
      </c>
      <c r="P293" s="112">
        <f>K293/H293</f>
        <v>2221.4700227272729</v>
      </c>
      <c r="Q293" s="105">
        <v>9673</v>
      </c>
      <c r="R293" s="117" t="s">
        <v>42</v>
      </c>
      <c r="S293" s="25"/>
      <c r="T293" s="25"/>
      <c r="U293" s="25"/>
    </row>
    <row r="294" spans="1:207" s="26" customFormat="1" ht="27" customHeight="1" x14ac:dyDescent="0.25">
      <c r="A294" s="101" t="s">
        <v>1589</v>
      </c>
      <c r="B294" s="127" t="s">
        <v>188</v>
      </c>
      <c r="C294" s="97">
        <v>1960</v>
      </c>
      <c r="D294" s="104" t="s">
        <v>21</v>
      </c>
      <c r="E294" s="97" t="s">
        <v>20</v>
      </c>
      <c r="F294" s="114">
        <v>2</v>
      </c>
      <c r="G294" s="114">
        <v>1</v>
      </c>
      <c r="H294" s="109">
        <v>503.6</v>
      </c>
      <c r="I294" s="109">
        <v>275.60000000000002</v>
      </c>
      <c r="J294" s="109">
        <v>236.4</v>
      </c>
      <c r="K294" s="105">
        <f t="shared" si="69"/>
        <v>3490640</v>
      </c>
      <c r="L294" s="108">
        <v>0</v>
      </c>
      <c r="M294" s="108">
        <v>0</v>
      </c>
      <c r="N294" s="108">
        <v>0</v>
      </c>
      <c r="O294" s="109">
        <v>3490640</v>
      </c>
      <c r="P294" s="112">
        <f t="shared" si="68"/>
        <v>6931.3741064336773</v>
      </c>
      <c r="Q294" s="105">
        <v>9673</v>
      </c>
      <c r="R294" s="117" t="s">
        <v>42</v>
      </c>
      <c r="S294" s="30"/>
      <c r="T294" s="30"/>
      <c r="U294" s="25"/>
    </row>
    <row r="295" spans="1:207" s="23" customFormat="1" ht="27" customHeight="1" x14ac:dyDescent="0.25">
      <c r="A295" s="101" t="s">
        <v>1590</v>
      </c>
      <c r="B295" s="127" t="s">
        <v>190</v>
      </c>
      <c r="C295" s="97">
        <v>1952</v>
      </c>
      <c r="D295" s="104" t="s">
        <v>21</v>
      </c>
      <c r="E295" s="97" t="s">
        <v>20</v>
      </c>
      <c r="F295" s="114">
        <v>2</v>
      </c>
      <c r="G295" s="114">
        <v>1</v>
      </c>
      <c r="H295" s="109">
        <v>1437.8</v>
      </c>
      <c r="I295" s="109">
        <v>277.89999999999998</v>
      </c>
      <c r="J295" s="109">
        <v>245.1</v>
      </c>
      <c r="K295" s="105">
        <f t="shared" si="69"/>
        <v>7718040</v>
      </c>
      <c r="L295" s="111">
        <v>0</v>
      </c>
      <c r="M295" s="111">
        <v>0</v>
      </c>
      <c r="N295" s="111">
        <v>0</v>
      </c>
      <c r="O295" s="109">
        <v>7718040</v>
      </c>
      <c r="P295" s="112">
        <f t="shared" si="68"/>
        <v>5367.9510363054669</v>
      </c>
      <c r="Q295" s="105">
        <v>9673</v>
      </c>
      <c r="R295" s="101" t="s">
        <v>43</v>
      </c>
      <c r="S295" s="25"/>
      <c r="T295" s="25"/>
      <c r="U295" s="25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/>
      <c r="CQ295" s="26"/>
      <c r="CR295" s="26"/>
      <c r="CS295" s="26"/>
      <c r="CT295" s="26"/>
      <c r="CU295" s="26"/>
      <c r="CV295" s="26"/>
      <c r="CW295" s="26"/>
      <c r="CX295" s="26"/>
      <c r="CY295" s="26"/>
      <c r="CZ295" s="26"/>
      <c r="DA295" s="26"/>
      <c r="DB295" s="26"/>
      <c r="DC295" s="26"/>
      <c r="DD295" s="26"/>
      <c r="DE295" s="26"/>
      <c r="DF295" s="26"/>
      <c r="DG295" s="26"/>
      <c r="DH295" s="26"/>
      <c r="DI295" s="26"/>
      <c r="DJ295" s="26"/>
      <c r="DK295" s="26"/>
      <c r="DL295" s="26"/>
      <c r="DM295" s="26"/>
      <c r="DN295" s="26"/>
      <c r="DO295" s="26"/>
      <c r="DP295" s="26"/>
      <c r="DQ295" s="26"/>
      <c r="DR295" s="26"/>
      <c r="DS295" s="26"/>
      <c r="DT295" s="26"/>
      <c r="DU295" s="26"/>
      <c r="DV295" s="26"/>
      <c r="DW295" s="26"/>
      <c r="DX295" s="26"/>
      <c r="DY295" s="26"/>
      <c r="DZ295" s="26"/>
      <c r="EA295" s="26"/>
      <c r="EB295" s="26"/>
      <c r="EC295" s="26"/>
      <c r="ED295" s="26"/>
      <c r="EE295" s="26"/>
      <c r="EF295" s="26"/>
      <c r="EG295" s="26"/>
      <c r="EH295" s="26"/>
      <c r="EI295" s="26"/>
      <c r="EJ295" s="26"/>
      <c r="EK295" s="26"/>
      <c r="EL295" s="26"/>
      <c r="EM295" s="26"/>
      <c r="EN295" s="26"/>
      <c r="EO295" s="26"/>
      <c r="EP295" s="26"/>
      <c r="EQ295" s="26"/>
      <c r="ER295" s="26"/>
      <c r="ES295" s="26"/>
      <c r="ET295" s="26"/>
      <c r="EU295" s="26"/>
      <c r="EV295" s="26"/>
      <c r="EW295" s="26"/>
      <c r="EX295" s="26"/>
      <c r="EY295" s="26"/>
      <c r="EZ295" s="26"/>
      <c r="FA295" s="26"/>
      <c r="FB295" s="26"/>
      <c r="FC295" s="26"/>
      <c r="FD295" s="26"/>
      <c r="FE295" s="26"/>
      <c r="FF295" s="26"/>
      <c r="FG295" s="26"/>
      <c r="FH295" s="26"/>
      <c r="FI295" s="26"/>
      <c r="FJ295" s="26"/>
      <c r="FK295" s="26"/>
      <c r="FL295" s="26"/>
      <c r="FM295" s="26"/>
      <c r="FN295" s="26"/>
      <c r="FO295" s="26"/>
      <c r="FP295" s="26"/>
      <c r="FQ295" s="26"/>
      <c r="FR295" s="26"/>
      <c r="FS295" s="26"/>
      <c r="FT295" s="26"/>
      <c r="FU295" s="26"/>
      <c r="FV295" s="26"/>
      <c r="FW295" s="26"/>
      <c r="FX295" s="26"/>
      <c r="FY295" s="26"/>
      <c r="FZ295" s="26"/>
      <c r="GA295" s="26"/>
      <c r="GB295" s="26"/>
      <c r="GC295" s="26"/>
      <c r="GD295" s="26"/>
      <c r="GE295" s="26"/>
      <c r="GF295" s="26"/>
      <c r="GG295" s="26"/>
      <c r="GH295" s="26"/>
      <c r="GI295" s="26"/>
      <c r="GJ295" s="26"/>
      <c r="GK295" s="26"/>
      <c r="GL295" s="26"/>
      <c r="GM295" s="26"/>
      <c r="GN295" s="26"/>
      <c r="GO295" s="26"/>
      <c r="GP295" s="26"/>
      <c r="GQ295" s="26"/>
      <c r="GR295" s="26"/>
      <c r="GS295" s="26"/>
      <c r="GT295" s="26"/>
      <c r="GU295" s="26"/>
      <c r="GV295" s="26"/>
      <c r="GW295" s="26"/>
      <c r="GX295" s="26"/>
      <c r="GY295" s="26"/>
    </row>
    <row r="296" spans="1:207" ht="27" customHeight="1" x14ac:dyDescent="0.25">
      <c r="A296" s="155" t="s">
        <v>1591</v>
      </c>
      <c r="B296" s="198" t="s">
        <v>192</v>
      </c>
      <c r="C296" s="169">
        <v>1947</v>
      </c>
      <c r="D296" s="192" t="s">
        <v>21</v>
      </c>
      <c r="E296" s="169" t="s">
        <v>20</v>
      </c>
      <c r="F296" s="208">
        <v>2</v>
      </c>
      <c r="G296" s="208">
        <v>3</v>
      </c>
      <c r="H296" s="199">
        <v>1929.4</v>
      </c>
      <c r="I296" s="199">
        <v>1000.2</v>
      </c>
      <c r="J296" s="199">
        <v>963.8</v>
      </c>
      <c r="K296" s="100">
        <f>SUM(L296:O296)</f>
        <v>168307.13</v>
      </c>
      <c r="L296" s="100">
        <v>0</v>
      </c>
      <c r="M296" s="100">
        <v>0</v>
      </c>
      <c r="N296" s="100">
        <v>0</v>
      </c>
      <c r="O296" s="100">
        <v>168307.13</v>
      </c>
      <c r="P296" s="100">
        <f>K296/H296</f>
        <v>87.232885871255306</v>
      </c>
      <c r="Q296" s="100">
        <v>9673</v>
      </c>
      <c r="R296" s="117" t="s">
        <v>41</v>
      </c>
    </row>
    <row r="297" spans="1:207" s="23" customFormat="1" ht="27" customHeight="1" x14ac:dyDescent="0.25">
      <c r="A297" s="155"/>
      <c r="B297" s="198"/>
      <c r="C297" s="169"/>
      <c r="D297" s="192"/>
      <c r="E297" s="169"/>
      <c r="F297" s="208"/>
      <c r="G297" s="208"/>
      <c r="H297" s="199"/>
      <c r="I297" s="199"/>
      <c r="J297" s="199"/>
      <c r="K297" s="105">
        <f t="shared" si="69"/>
        <v>13846530</v>
      </c>
      <c r="L297" s="111">
        <v>0</v>
      </c>
      <c r="M297" s="111">
        <v>0</v>
      </c>
      <c r="N297" s="111">
        <v>0</v>
      </c>
      <c r="O297" s="109">
        <v>13846530</v>
      </c>
      <c r="P297" s="112">
        <f>K297/H296</f>
        <v>7176.5989426764791</v>
      </c>
      <c r="Q297" s="105">
        <v>9673</v>
      </c>
      <c r="R297" s="117" t="s">
        <v>42</v>
      </c>
      <c r="S297" s="27"/>
      <c r="T297" s="27"/>
      <c r="U297" s="28"/>
    </row>
    <row r="298" spans="1:207" s="25" customFormat="1" ht="27" customHeight="1" x14ac:dyDescent="0.25">
      <c r="A298" s="131" t="s">
        <v>1592</v>
      </c>
      <c r="B298" s="127" t="s">
        <v>193</v>
      </c>
      <c r="C298" s="97">
        <v>1946</v>
      </c>
      <c r="D298" s="104" t="s">
        <v>21</v>
      </c>
      <c r="E298" s="97" t="s">
        <v>20</v>
      </c>
      <c r="F298" s="114">
        <v>2</v>
      </c>
      <c r="G298" s="114">
        <v>1</v>
      </c>
      <c r="H298" s="109">
        <v>656.7</v>
      </c>
      <c r="I298" s="109">
        <v>346.4</v>
      </c>
      <c r="J298" s="109">
        <v>309.39999999999998</v>
      </c>
      <c r="K298" s="105">
        <f t="shared" si="69"/>
        <v>5015130</v>
      </c>
      <c r="L298" s="109">
        <v>0</v>
      </c>
      <c r="M298" s="109">
        <v>0</v>
      </c>
      <c r="N298" s="109">
        <v>0</v>
      </c>
      <c r="O298" s="109">
        <v>5015130</v>
      </c>
      <c r="P298" s="112">
        <f t="shared" si="68"/>
        <v>7636.8661489264496</v>
      </c>
      <c r="Q298" s="105">
        <v>9673</v>
      </c>
      <c r="R298" s="117" t="s">
        <v>42</v>
      </c>
      <c r="S298" s="27"/>
      <c r="T298" s="27"/>
      <c r="U298" s="27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  <c r="CE298" s="23"/>
      <c r="CF298" s="23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/>
      <c r="CQ298" s="23"/>
      <c r="CR298" s="23"/>
      <c r="CS298" s="23"/>
      <c r="CT298" s="23"/>
      <c r="CU298" s="23"/>
      <c r="CV298" s="23"/>
      <c r="CW298" s="23"/>
      <c r="CX298" s="23"/>
      <c r="CY298" s="23"/>
      <c r="CZ298" s="23"/>
      <c r="DA298" s="23"/>
      <c r="DB298" s="23"/>
      <c r="DC298" s="23"/>
      <c r="DD298" s="23"/>
      <c r="DE298" s="23"/>
      <c r="DF298" s="23"/>
      <c r="DG298" s="23"/>
      <c r="DH298" s="23"/>
      <c r="DI298" s="23"/>
      <c r="DJ298" s="23"/>
      <c r="DK298" s="23"/>
      <c r="DL298" s="23"/>
      <c r="DM298" s="23"/>
      <c r="DN298" s="23"/>
      <c r="DO298" s="23"/>
      <c r="DP298" s="23"/>
      <c r="DQ298" s="23"/>
      <c r="DR298" s="23"/>
      <c r="DS298" s="23"/>
      <c r="DT298" s="23"/>
      <c r="DU298" s="23"/>
      <c r="DV298" s="23"/>
      <c r="DW298" s="23"/>
      <c r="DX298" s="23"/>
      <c r="DY298" s="23"/>
      <c r="DZ298" s="23"/>
      <c r="EA298" s="23"/>
      <c r="EB298" s="23"/>
      <c r="EC298" s="23"/>
      <c r="ED298" s="23"/>
      <c r="EE298" s="23"/>
      <c r="EF298" s="23"/>
      <c r="EG298" s="23"/>
      <c r="EH298" s="23"/>
      <c r="EI298" s="23"/>
      <c r="EJ298" s="23"/>
      <c r="EK298" s="23"/>
      <c r="EL298" s="23"/>
      <c r="EM298" s="23"/>
      <c r="EN298" s="23"/>
      <c r="EO298" s="23"/>
      <c r="EP298" s="23"/>
      <c r="EQ298" s="23"/>
      <c r="ER298" s="23"/>
      <c r="ES298" s="23"/>
      <c r="ET298" s="23"/>
      <c r="EU298" s="23"/>
      <c r="EV298" s="23"/>
      <c r="EW298" s="23"/>
      <c r="EX298" s="23"/>
      <c r="EY298" s="23"/>
      <c r="EZ298" s="23"/>
      <c r="FA298" s="23"/>
      <c r="FB298" s="23"/>
      <c r="FC298" s="23"/>
      <c r="FD298" s="23"/>
      <c r="FE298" s="23"/>
      <c r="FF298" s="23"/>
      <c r="FG298" s="23"/>
      <c r="FH298" s="23"/>
      <c r="FI298" s="23"/>
      <c r="FJ298" s="23"/>
      <c r="FK298" s="23"/>
      <c r="FL298" s="23"/>
      <c r="FM298" s="23"/>
      <c r="FN298" s="23"/>
      <c r="FO298" s="23"/>
      <c r="FP298" s="23"/>
      <c r="FQ298" s="23"/>
      <c r="FR298" s="23"/>
      <c r="FS298" s="23"/>
      <c r="FT298" s="23"/>
      <c r="FU298" s="23"/>
      <c r="FV298" s="23"/>
      <c r="FW298" s="23"/>
      <c r="FX298" s="23"/>
      <c r="FY298" s="23"/>
      <c r="FZ298" s="23"/>
      <c r="GA298" s="23"/>
      <c r="GB298" s="23"/>
      <c r="GC298" s="23"/>
      <c r="GD298" s="23"/>
      <c r="GE298" s="23"/>
      <c r="GF298" s="23"/>
      <c r="GG298" s="23"/>
      <c r="GH298" s="23"/>
      <c r="GI298" s="23"/>
      <c r="GJ298" s="23"/>
      <c r="GK298" s="23"/>
      <c r="GL298" s="23"/>
      <c r="GM298" s="23"/>
      <c r="GN298" s="23"/>
      <c r="GO298" s="23"/>
      <c r="GP298" s="23"/>
      <c r="GQ298" s="23"/>
      <c r="GR298" s="23"/>
      <c r="GS298" s="23"/>
      <c r="GT298" s="23"/>
      <c r="GU298" s="23"/>
      <c r="GV298" s="23"/>
      <c r="GW298" s="23"/>
      <c r="GX298" s="23"/>
      <c r="GY298" s="23"/>
    </row>
    <row r="299" spans="1:207" s="97" customFormat="1" ht="27" customHeight="1" x14ac:dyDescent="0.25">
      <c r="A299" s="131" t="s">
        <v>1593</v>
      </c>
      <c r="B299" s="127" t="s">
        <v>194</v>
      </c>
      <c r="C299" s="97">
        <v>1959</v>
      </c>
      <c r="D299" s="104" t="s">
        <v>21</v>
      </c>
      <c r="E299" s="97" t="s">
        <v>20</v>
      </c>
      <c r="F299" s="114">
        <v>2</v>
      </c>
      <c r="G299" s="114">
        <v>2</v>
      </c>
      <c r="H299" s="109">
        <v>580</v>
      </c>
      <c r="I299" s="109">
        <v>437.7</v>
      </c>
      <c r="J299" s="109">
        <v>437.7</v>
      </c>
      <c r="K299" s="105">
        <f t="shared" si="69"/>
        <v>4973398.2300000004</v>
      </c>
      <c r="L299" s="111">
        <v>0</v>
      </c>
      <c r="M299" s="111">
        <v>0</v>
      </c>
      <c r="N299" s="111">
        <v>0</v>
      </c>
      <c r="O299" s="111">
        <v>4973398.2300000004</v>
      </c>
      <c r="P299" s="112">
        <f t="shared" si="68"/>
        <v>8574.8245344827592</v>
      </c>
      <c r="Q299" s="105">
        <v>9673</v>
      </c>
      <c r="R299" s="117" t="s">
        <v>42</v>
      </c>
      <c r="S299" s="27"/>
      <c r="T299" s="27"/>
      <c r="U299" s="27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23"/>
      <c r="CN299" s="23"/>
      <c r="CO299" s="23"/>
      <c r="CP299" s="23"/>
      <c r="CQ299" s="23"/>
      <c r="CR299" s="23"/>
      <c r="CS299" s="23"/>
      <c r="CT299" s="23"/>
      <c r="CU299" s="23"/>
      <c r="CV299" s="23"/>
      <c r="CW299" s="23"/>
      <c r="CX299" s="23"/>
      <c r="CY299" s="23"/>
      <c r="CZ299" s="23"/>
      <c r="DA299" s="23"/>
      <c r="DB299" s="23"/>
      <c r="DC299" s="23"/>
      <c r="DD299" s="23"/>
      <c r="DE299" s="23"/>
      <c r="DF299" s="23"/>
      <c r="DG299" s="23"/>
      <c r="DH299" s="23"/>
      <c r="DI299" s="23"/>
      <c r="DJ299" s="23"/>
      <c r="DK299" s="23"/>
      <c r="DL299" s="23"/>
      <c r="DM299" s="23"/>
      <c r="DN299" s="23"/>
      <c r="DO299" s="23"/>
      <c r="DP299" s="23"/>
      <c r="DQ299" s="23"/>
      <c r="DR299" s="23"/>
      <c r="DS299" s="23"/>
      <c r="DT299" s="23"/>
      <c r="DU299" s="23"/>
      <c r="DV299" s="23"/>
      <c r="DW299" s="23"/>
      <c r="DX299" s="23"/>
      <c r="DY299" s="23"/>
      <c r="DZ299" s="23"/>
      <c r="EA299" s="23"/>
      <c r="EB299" s="23"/>
      <c r="EC299" s="23"/>
      <c r="ED299" s="23"/>
      <c r="EE299" s="23"/>
      <c r="EF299" s="23"/>
      <c r="EG299" s="23"/>
      <c r="EH299" s="23"/>
      <c r="EI299" s="23"/>
      <c r="EJ299" s="23"/>
      <c r="EK299" s="23"/>
      <c r="EL299" s="23"/>
      <c r="EM299" s="23"/>
      <c r="EN299" s="23"/>
      <c r="EO299" s="23"/>
      <c r="EP299" s="23"/>
      <c r="EQ299" s="23"/>
      <c r="ER299" s="23"/>
      <c r="ES299" s="23"/>
      <c r="ET299" s="23"/>
      <c r="EU299" s="23"/>
      <c r="EV299" s="23"/>
      <c r="EW299" s="23"/>
      <c r="EX299" s="23"/>
      <c r="EY299" s="23"/>
      <c r="EZ299" s="23"/>
      <c r="FA299" s="23"/>
      <c r="FB299" s="23"/>
      <c r="FC299" s="23"/>
      <c r="FD299" s="23"/>
      <c r="FE299" s="23"/>
      <c r="FF299" s="23"/>
      <c r="FG299" s="23"/>
      <c r="FH299" s="23"/>
      <c r="FI299" s="23"/>
      <c r="FJ299" s="23"/>
      <c r="FK299" s="23"/>
      <c r="FL299" s="23"/>
      <c r="FM299" s="23"/>
      <c r="FN299" s="23"/>
      <c r="FO299" s="23"/>
      <c r="FP299" s="23"/>
      <c r="FQ299" s="23"/>
      <c r="FR299" s="23"/>
      <c r="FS299" s="23"/>
      <c r="FT299" s="23"/>
      <c r="FU299" s="23"/>
      <c r="FV299" s="23"/>
      <c r="FW299" s="23"/>
      <c r="FX299" s="23"/>
      <c r="FY299" s="23"/>
      <c r="FZ299" s="23"/>
      <c r="GA299" s="23"/>
      <c r="GB299" s="23"/>
      <c r="GC299" s="23"/>
      <c r="GD299" s="23"/>
      <c r="GE299" s="23"/>
      <c r="GF299" s="23"/>
      <c r="GG299" s="23"/>
      <c r="GH299" s="23"/>
      <c r="GI299" s="23"/>
      <c r="GJ299" s="23"/>
      <c r="GK299" s="23"/>
      <c r="GL299" s="23"/>
      <c r="GM299" s="23"/>
      <c r="GN299" s="23"/>
      <c r="GO299" s="23"/>
      <c r="GP299" s="23"/>
      <c r="GQ299" s="23"/>
      <c r="GR299" s="23"/>
      <c r="GS299" s="23"/>
      <c r="GT299" s="23"/>
      <c r="GU299" s="23"/>
      <c r="GV299" s="23"/>
      <c r="GW299" s="23"/>
      <c r="GX299" s="23"/>
      <c r="GY299" s="23"/>
    </row>
    <row r="300" spans="1:207" s="23" customFormat="1" ht="35.1" customHeight="1" x14ac:dyDescent="0.25">
      <c r="A300" s="131" t="s">
        <v>1594</v>
      </c>
      <c r="B300" s="127" t="s">
        <v>191</v>
      </c>
      <c r="C300" s="97" t="s">
        <v>225</v>
      </c>
      <c r="D300" s="104" t="s">
        <v>21</v>
      </c>
      <c r="E300" s="97" t="s">
        <v>20</v>
      </c>
      <c r="F300" s="114">
        <v>2</v>
      </c>
      <c r="G300" s="114">
        <v>1</v>
      </c>
      <c r="H300" s="109">
        <v>793.1</v>
      </c>
      <c r="I300" s="109">
        <v>383.7</v>
      </c>
      <c r="J300" s="109">
        <v>383.7</v>
      </c>
      <c r="K300" s="105">
        <f>SUM(L300:O300)</f>
        <v>4967607.5999999996</v>
      </c>
      <c r="L300" s="111">
        <v>0</v>
      </c>
      <c r="M300" s="111">
        <v>0</v>
      </c>
      <c r="N300" s="111">
        <v>0</v>
      </c>
      <c r="O300" s="108">
        <v>4967607.5999999996</v>
      </c>
      <c r="P300" s="112">
        <f>K300/H300</f>
        <v>6263.5324675324673</v>
      </c>
      <c r="Q300" s="105">
        <v>9673</v>
      </c>
      <c r="R300" s="117" t="s">
        <v>42</v>
      </c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  <c r="CR300" s="25"/>
      <c r="CS300" s="25"/>
      <c r="CT300" s="25"/>
      <c r="CU300" s="25"/>
      <c r="CV300" s="25"/>
      <c r="CW300" s="25"/>
      <c r="CX300" s="25"/>
      <c r="CY300" s="25"/>
      <c r="CZ300" s="25"/>
      <c r="DA300" s="25"/>
      <c r="DB300" s="25"/>
      <c r="DC300" s="25"/>
      <c r="DD300" s="25"/>
      <c r="DE300" s="25"/>
      <c r="DF300" s="25"/>
      <c r="DG300" s="25"/>
      <c r="DH300" s="25"/>
      <c r="DI300" s="25"/>
      <c r="DJ300" s="25"/>
      <c r="DK300" s="25"/>
      <c r="DL300" s="25"/>
      <c r="DM300" s="25"/>
      <c r="DN300" s="25"/>
      <c r="DO300" s="25"/>
      <c r="DP300" s="25"/>
      <c r="DQ300" s="25"/>
      <c r="DR300" s="25"/>
      <c r="DS300" s="25"/>
      <c r="DT300" s="25"/>
      <c r="DU300" s="25"/>
      <c r="DV300" s="25"/>
      <c r="DW300" s="25"/>
      <c r="DX300" s="25"/>
      <c r="DY300" s="25"/>
      <c r="DZ300" s="25"/>
      <c r="EA300" s="25"/>
      <c r="EB300" s="25"/>
      <c r="EC300" s="25"/>
      <c r="ED300" s="25"/>
      <c r="EE300" s="25"/>
      <c r="EF300" s="25"/>
      <c r="EG300" s="25"/>
      <c r="EH300" s="25"/>
      <c r="EI300" s="25"/>
      <c r="EJ300" s="25"/>
      <c r="EK300" s="25"/>
      <c r="EL300" s="25"/>
      <c r="EM300" s="25"/>
      <c r="EN300" s="25"/>
      <c r="EO300" s="25"/>
      <c r="EP300" s="25"/>
      <c r="EQ300" s="25"/>
      <c r="ER300" s="25"/>
      <c r="ES300" s="25"/>
      <c r="ET300" s="25"/>
      <c r="EU300" s="25"/>
      <c r="EV300" s="25"/>
      <c r="EW300" s="25"/>
      <c r="EX300" s="25"/>
      <c r="EY300" s="25"/>
      <c r="EZ300" s="25"/>
      <c r="FA300" s="25"/>
      <c r="FB300" s="25"/>
      <c r="FC300" s="25"/>
      <c r="FD300" s="25"/>
      <c r="FE300" s="25"/>
      <c r="FF300" s="25"/>
      <c r="FG300" s="25"/>
      <c r="FH300" s="25"/>
      <c r="FI300" s="25"/>
      <c r="FJ300" s="25"/>
      <c r="FK300" s="25"/>
      <c r="FL300" s="25"/>
      <c r="FM300" s="25"/>
      <c r="FN300" s="25"/>
      <c r="FO300" s="25"/>
      <c r="FP300" s="25"/>
      <c r="FQ300" s="25"/>
      <c r="FR300" s="25"/>
      <c r="FS300" s="25"/>
      <c r="FT300" s="25"/>
      <c r="FU300" s="25"/>
      <c r="FV300" s="25"/>
      <c r="FW300" s="25"/>
      <c r="FX300" s="25"/>
      <c r="FY300" s="25"/>
      <c r="FZ300" s="25"/>
      <c r="GA300" s="25"/>
      <c r="GB300" s="25"/>
      <c r="GC300" s="25"/>
      <c r="GD300" s="25"/>
      <c r="GE300" s="25"/>
      <c r="GF300" s="25"/>
      <c r="GG300" s="25"/>
      <c r="GH300" s="25"/>
      <c r="GI300" s="25"/>
      <c r="GJ300" s="25"/>
      <c r="GK300" s="25"/>
      <c r="GL300" s="25"/>
      <c r="GM300" s="25"/>
      <c r="GN300" s="25"/>
      <c r="GO300" s="25"/>
      <c r="GP300" s="25"/>
      <c r="GQ300" s="25"/>
      <c r="GR300" s="25"/>
      <c r="GS300" s="25"/>
      <c r="GT300" s="25"/>
      <c r="GU300" s="25"/>
      <c r="GV300" s="25"/>
      <c r="GW300" s="25"/>
      <c r="GX300" s="25"/>
      <c r="GY300" s="25"/>
    </row>
    <row r="301" spans="1:207" s="97" customFormat="1" ht="27" customHeight="1" x14ac:dyDescent="0.25">
      <c r="A301" s="131" t="s">
        <v>1595</v>
      </c>
      <c r="B301" s="126" t="s">
        <v>195</v>
      </c>
      <c r="C301" s="97">
        <v>1959</v>
      </c>
      <c r="D301" s="104" t="s">
        <v>21</v>
      </c>
      <c r="E301" s="97" t="s">
        <v>20</v>
      </c>
      <c r="F301" s="114">
        <v>2</v>
      </c>
      <c r="G301" s="114">
        <v>2</v>
      </c>
      <c r="H301" s="108">
        <v>1224.5</v>
      </c>
      <c r="I301" s="108">
        <v>694</v>
      </c>
      <c r="J301" s="108">
        <v>694</v>
      </c>
      <c r="K301" s="105">
        <f t="shared" si="69"/>
        <v>5575725</v>
      </c>
      <c r="L301" s="111">
        <v>0</v>
      </c>
      <c r="M301" s="111">
        <v>0</v>
      </c>
      <c r="N301" s="111">
        <v>0</v>
      </c>
      <c r="O301" s="111">
        <v>5575725</v>
      </c>
      <c r="P301" s="112">
        <f t="shared" si="68"/>
        <v>4553.4708044099634</v>
      </c>
      <c r="Q301" s="105">
        <v>9673</v>
      </c>
      <c r="R301" s="117" t="s">
        <v>42</v>
      </c>
      <c r="S301" s="17"/>
      <c r="T301" s="17"/>
      <c r="U301" s="76"/>
    </row>
    <row r="302" spans="1:207" s="25" customFormat="1" ht="35.1" customHeight="1" x14ac:dyDescent="0.25">
      <c r="A302" s="131" t="s">
        <v>1596</v>
      </c>
      <c r="B302" s="126" t="s">
        <v>196</v>
      </c>
      <c r="C302" s="97" t="s">
        <v>225</v>
      </c>
      <c r="D302" s="104" t="s">
        <v>21</v>
      </c>
      <c r="E302" s="97" t="s">
        <v>20</v>
      </c>
      <c r="F302" s="114">
        <v>2</v>
      </c>
      <c r="G302" s="114">
        <v>1</v>
      </c>
      <c r="H302" s="108">
        <v>352</v>
      </c>
      <c r="I302" s="108">
        <v>268.2</v>
      </c>
      <c r="J302" s="109">
        <v>238.2</v>
      </c>
      <c r="K302" s="105">
        <f t="shared" si="69"/>
        <v>3449223.81</v>
      </c>
      <c r="L302" s="111">
        <v>0</v>
      </c>
      <c r="M302" s="111">
        <v>0</v>
      </c>
      <c r="N302" s="111">
        <v>0</v>
      </c>
      <c r="O302" s="111">
        <v>3449223.81</v>
      </c>
      <c r="P302" s="112">
        <f t="shared" si="68"/>
        <v>9798.9312784090907</v>
      </c>
      <c r="Q302" s="105">
        <v>9673</v>
      </c>
      <c r="R302" s="117" t="s">
        <v>42</v>
      </c>
      <c r="S302" s="17"/>
      <c r="T302" s="17"/>
      <c r="U302" s="76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7"/>
      <c r="AV302" s="97"/>
      <c r="AW302" s="97"/>
      <c r="AX302" s="97"/>
      <c r="AY302" s="97"/>
      <c r="AZ302" s="97"/>
      <c r="BA302" s="97"/>
      <c r="BB302" s="97"/>
      <c r="BC302" s="97"/>
      <c r="BD302" s="97"/>
      <c r="BE302" s="97"/>
      <c r="BF302" s="97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7"/>
      <c r="BS302" s="97"/>
      <c r="BT302" s="97"/>
      <c r="BU302" s="97"/>
      <c r="BV302" s="97"/>
      <c r="BW302" s="97"/>
      <c r="BX302" s="97"/>
      <c r="BY302" s="97"/>
      <c r="BZ302" s="97"/>
      <c r="CA302" s="97"/>
      <c r="CB302" s="97"/>
      <c r="CC302" s="97"/>
      <c r="CD302" s="97"/>
      <c r="CE302" s="97"/>
      <c r="CF302" s="97"/>
      <c r="CG302" s="97"/>
      <c r="CH302" s="97"/>
      <c r="CI302" s="97"/>
      <c r="CJ302" s="97"/>
      <c r="CK302" s="97"/>
      <c r="CL302" s="97"/>
      <c r="CM302" s="97"/>
      <c r="CN302" s="97"/>
      <c r="CO302" s="97"/>
      <c r="CP302" s="97"/>
      <c r="CQ302" s="97"/>
      <c r="CR302" s="97"/>
      <c r="CS302" s="97"/>
      <c r="CT302" s="97"/>
      <c r="CU302" s="97"/>
      <c r="CV302" s="97"/>
      <c r="CW302" s="97"/>
      <c r="CX302" s="97"/>
      <c r="CY302" s="97"/>
      <c r="CZ302" s="97"/>
      <c r="DA302" s="97"/>
      <c r="DB302" s="97"/>
      <c r="DC302" s="97"/>
      <c r="DD302" s="97"/>
      <c r="DE302" s="97"/>
      <c r="DF302" s="97"/>
      <c r="DG302" s="97"/>
      <c r="DH302" s="97"/>
      <c r="DI302" s="97"/>
      <c r="DJ302" s="97"/>
      <c r="DK302" s="97"/>
      <c r="DL302" s="97"/>
      <c r="DM302" s="97"/>
      <c r="DN302" s="97"/>
      <c r="DO302" s="97"/>
      <c r="DP302" s="97"/>
      <c r="DQ302" s="97"/>
      <c r="DR302" s="97"/>
      <c r="DS302" s="97"/>
      <c r="DT302" s="97"/>
      <c r="DU302" s="97"/>
      <c r="DV302" s="97"/>
      <c r="DW302" s="97"/>
      <c r="DX302" s="97"/>
      <c r="DY302" s="97"/>
      <c r="DZ302" s="97"/>
      <c r="EA302" s="97"/>
      <c r="EB302" s="97"/>
      <c r="EC302" s="97"/>
      <c r="ED302" s="97"/>
      <c r="EE302" s="97"/>
      <c r="EF302" s="97"/>
      <c r="EG302" s="97"/>
      <c r="EH302" s="97"/>
      <c r="EI302" s="97"/>
      <c r="EJ302" s="97"/>
      <c r="EK302" s="97"/>
      <c r="EL302" s="97"/>
      <c r="EM302" s="97"/>
      <c r="EN302" s="97"/>
      <c r="EO302" s="97"/>
      <c r="EP302" s="97"/>
      <c r="EQ302" s="97"/>
      <c r="ER302" s="97"/>
      <c r="ES302" s="97"/>
      <c r="ET302" s="97"/>
      <c r="EU302" s="97"/>
      <c r="EV302" s="97"/>
      <c r="EW302" s="97"/>
      <c r="EX302" s="97"/>
      <c r="EY302" s="97"/>
      <c r="EZ302" s="97"/>
      <c r="FA302" s="97"/>
      <c r="FB302" s="97"/>
      <c r="FC302" s="97"/>
      <c r="FD302" s="97"/>
      <c r="FE302" s="97"/>
      <c r="FF302" s="97"/>
      <c r="FG302" s="97"/>
      <c r="FH302" s="97"/>
      <c r="FI302" s="97"/>
      <c r="FJ302" s="97"/>
      <c r="FK302" s="97"/>
      <c r="FL302" s="97"/>
      <c r="FM302" s="97"/>
      <c r="FN302" s="97"/>
      <c r="FO302" s="97"/>
      <c r="FP302" s="97"/>
      <c r="FQ302" s="97"/>
      <c r="FR302" s="97"/>
      <c r="FS302" s="97"/>
      <c r="FT302" s="97"/>
      <c r="FU302" s="97"/>
      <c r="FV302" s="97"/>
      <c r="FW302" s="97"/>
      <c r="FX302" s="97"/>
      <c r="FY302" s="97"/>
      <c r="FZ302" s="97"/>
      <c r="GA302" s="97"/>
      <c r="GB302" s="97"/>
      <c r="GC302" s="97"/>
      <c r="GD302" s="97"/>
      <c r="GE302" s="97"/>
      <c r="GF302" s="97"/>
      <c r="GG302" s="97"/>
      <c r="GH302" s="97"/>
      <c r="GI302" s="97"/>
      <c r="GJ302" s="97"/>
      <c r="GK302" s="97"/>
      <c r="GL302" s="97"/>
      <c r="GM302" s="97"/>
      <c r="GN302" s="97"/>
      <c r="GO302" s="97"/>
      <c r="GP302" s="97"/>
      <c r="GQ302" s="97"/>
      <c r="GR302" s="97"/>
      <c r="GS302" s="97"/>
      <c r="GT302" s="97"/>
      <c r="GU302" s="97"/>
      <c r="GV302" s="97"/>
      <c r="GW302" s="97"/>
      <c r="GX302" s="97"/>
      <c r="GY302" s="97"/>
    </row>
    <row r="303" spans="1:207" s="26" customFormat="1" ht="27" customHeight="1" x14ac:dyDescent="0.25">
      <c r="A303" s="131" t="s">
        <v>1597</v>
      </c>
      <c r="B303" s="127" t="s">
        <v>197</v>
      </c>
      <c r="C303" s="97">
        <v>1960</v>
      </c>
      <c r="D303" s="104" t="s">
        <v>21</v>
      </c>
      <c r="E303" s="97" t="s">
        <v>20</v>
      </c>
      <c r="F303" s="114">
        <v>3</v>
      </c>
      <c r="G303" s="114">
        <v>1</v>
      </c>
      <c r="H303" s="109">
        <v>922.2</v>
      </c>
      <c r="I303" s="109">
        <v>235.6</v>
      </c>
      <c r="J303" s="109">
        <v>164.8</v>
      </c>
      <c r="K303" s="105">
        <f t="shared" si="69"/>
        <v>7087320</v>
      </c>
      <c r="L303" s="111">
        <v>0</v>
      </c>
      <c r="M303" s="111">
        <v>0</v>
      </c>
      <c r="N303" s="111">
        <v>0</v>
      </c>
      <c r="O303" s="109">
        <v>7087320</v>
      </c>
      <c r="P303" s="112">
        <f t="shared" si="68"/>
        <v>7685.2309694209498</v>
      </c>
      <c r="Q303" s="105">
        <v>9673</v>
      </c>
      <c r="R303" s="101" t="s">
        <v>43</v>
      </c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  <c r="CX303" s="25"/>
      <c r="CY303" s="25"/>
      <c r="CZ303" s="25"/>
      <c r="DA303" s="25"/>
      <c r="DB303" s="25"/>
      <c r="DC303" s="25"/>
      <c r="DD303" s="25"/>
      <c r="DE303" s="25"/>
      <c r="DF303" s="25"/>
      <c r="DG303" s="25"/>
      <c r="DH303" s="25"/>
      <c r="DI303" s="25"/>
      <c r="DJ303" s="25"/>
      <c r="DK303" s="25"/>
      <c r="DL303" s="25"/>
      <c r="DM303" s="25"/>
      <c r="DN303" s="25"/>
      <c r="DO303" s="25"/>
      <c r="DP303" s="25"/>
      <c r="DQ303" s="25"/>
      <c r="DR303" s="25"/>
      <c r="DS303" s="25"/>
      <c r="DT303" s="25"/>
      <c r="DU303" s="25"/>
      <c r="DV303" s="25"/>
      <c r="DW303" s="25"/>
      <c r="DX303" s="25"/>
      <c r="DY303" s="25"/>
      <c r="DZ303" s="25"/>
      <c r="EA303" s="25"/>
      <c r="EB303" s="25"/>
      <c r="EC303" s="25"/>
      <c r="ED303" s="25"/>
      <c r="EE303" s="25"/>
      <c r="EF303" s="25"/>
      <c r="EG303" s="25"/>
      <c r="EH303" s="25"/>
      <c r="EI303" s="25"/>
      <c r="EJ303" s="25"/>
      <c r="EK303" s="25"/>
      <c r="EL303" s="25"/>
      <c r="EM303" s="25"/>
      <c r="EN303" s="25"/>
      <c r="EO303" s="25"/>
      <c r="EP303" s="25"/>
      <c r="EQ303" s="25"/>
      <c r="ER303" s="25"/>
      <c r="ES303" s="25"/>
      <c r="ET303" s="25"/>
      <c r="EU303" s="25"/>
      <c r="EV303" s="25"/>
      <c r="EW303" s="25"/>
      <c r="EX303" s="25"/>
      <c r="EY303" s="25"/>
      <c r="EZ303" s="25"/>
      <c r="FA303" s="25"/>
      <c r="FB303" s="25"/>
      <c r="FC303" s="25"/>
      <c r="FD303" s="25"/>
      <c r="FE303" s="25"/>
      <c r="FF303" s="25"/>
      <c r="FG303" s="25"/>
      <c r="FH303" s="25"/>
      <c r="FI303" s="25"/>
      <c r="FJ303" s="25"/>
      <c r="FK303" s="25"/>
      <c r="FL303" s="25"/>
      <c r="FM303" s="25"/>
      <c r="FN303" s="25"/>
      <c r="FO303" s="25"/>
      <c r="FP303" s="25"/>
      <c r="FQ303" s="25"/>
      <c r="FR303" s="25"/>
      <c r="FS303" s="25"/>
      <c r="FT303" s="25"/>
      <c r="FU303" s="25"/>
      <c r="FV303" s="25"/>
      <c r="FW303" s="25"/>
      <c r="FX303" s="25"/>
      <c r="FY303" s="25"/>
      <c r="FZ303" s="25"/>
      <c r="GA303" s="25"/>
      <c r="GB303" s="25"/>
      <c r="GC303" s="25"/>
      <c r="GD303" s="25"/>
      <c r="GE303" s="25"/>
      <c r="GF303" s="25"/>
      <c r="GG303" s="25"/>
      <c r="GH303" s="25"/>
      <c r="GI303" s="25"/>
      <c r="GJ303" s="25"/>
      <c r="GK303" s="25"/>
      <c r="GL303" s="25"/>
      <c r="GM303" s="25"/>
      <c r="GN303" s="25"/>
      <c r="GO303" s="25"/>
      <c r="GP303" s="25"/>
      <c r="GQ303" s="25"/>
      <c r="GR303" s="25"/>
      <c r="GS303" s="25"/>
      <c r="GT303" s="25"/>
      <c r="GU303" s="25"/>
      <c r="GV303" s="25"/>
      <c r="GW303" s="25"/>
      <c r="GX303" s="25"/>
      <c r="GY303" s="25"/>
    </row>
    <row r="304" spans="1:207" s="26" customFormat="1" ht="27" customHeight="1" x14ac:dyDescent="0.25">
      <c r="A304" s="131" t="s">
        <v>1598</v>
      </c>
      <c r="B304" s="127" t="s">
        <v>198</v>
      </c>
      <c r="C304" s="97">
        <v>1952</v>
      </c>
      <c r="D304" s="104" t="s">
        <v>21</v>
      </c>
      <c r="E304" s="97" t="s">
        <v>20</v>
      </c>
      <c r="F304" s="114">
        <v>2</v>
      </c>
      <c r="G304" s="114">
        <v>2</v>
      </c>
      <c r="H304" s="109">
        <v>1096</v>
      </c>
      <c r="I304" s="109">
        <v>567.4</v>
      </c>
      <c r="J304" s="109">
        <v>567.4</v>
      </c>
      <c r="K304" s="105">
        <f t="shared" si="69"/>
        <v>7411960</v>
      </c>
      <c r="L304" s="111">
        <v>0</v>
      </c>
      <c r="M304" s="111">
        <v>0</v>
      </c>
      <c r="N304" s="111">
        <v>0</v>
      </c>
      <c r="O304" s="108">
        <v>7411960</v>
      </c>
      <c r="P304" s="112">
        <f t="shared" si="68"/>
        <v>6762.7372262773724</v>
      </c>
      <c r="Q304" s="105">
        <v>9673</v>
      </c>
      <c r="R304" s="101" t="s">
        <v>43</v>
      </c>
      <c r="S304" s="25"/>
      <c r="T304" s="25"/>
      <c r="U304" s="25"/>
    </row>
    <row r="305" spans="1:207" s="26" customFormat="1" ht="27" customHeight="1" x14ac:dyDescent="0.25">
      <c r="A305" s="131" t="s">
        <v>1599</v>
      </c>
      <c r="B305" s="127" t="s">
        <v>199</v>
      </c>
      <c r="C305" s="97">
        <v>1949</v>
      </c>
      <c r="D305" s="104" t="s">
        <v>21</v>
      </c>
      <c r="E305" s="97" t="s">
        <v>20</v>
      </c>
      <c r="F305" s="114">
        <v>2</v>
      </c>
      <c r="G305" s="114">
        <v>1</v>
      </c>
      <c r="H305" s="109">
        <v>1238</v>
      </c>
      <c r="I305" s="109">
        <v>216.6</v>
      </c>
      <c r="J305" s="109">
        <v>216.6</v>
      </c>
      <c r="K305" s="105">
        <f t="shared" si="69"/>
        <v>8249480</v>
      </c>
      <c r="L305" s="111">
        <v>0</v>
      </c>
      <c r="M305" s="111">
        <v>0</v>
      </c>
      <c r="N305" s="111">
        <v>0</v>
      </c>
      <c r="O305" s="125">
        <v>8249480</v>
      </c>
      <c r="P305" s="112">
        <f t="shared" si="68"/>
        <v>6663.5541195476571</v>
      </c>
      <c r="Q305" s="105">
        <v>9673</v>
      </c>
      <c r="R305" s="101" t="s">
        <v>43</v>
      </c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  <c r="CL305" s="25"/>
      <c r="CM305" s="25"/>
      <c r="CN305" s="25"/>
      <c r="CO305" s="25"/>
      <c r="CP305" s="25"/>
      <c r="CQ305" s="25"/>
      <c r="CR305" s="25"/>
      <c r="CS305" s="25"/>
      <c r="CT305" s="25"/>
      <c r="CU305" s="25"/>
      <c r="CV305" s="25"/>
      <c r="CW305" s="25"/>
      <c r="CX305" s="25"/>
      <c r="CY305" s="25"/>
      <c r="CZ305" s="25"/>
      <c r="DA305" s="25"/>
      <c r="DB305" s="25"/>
      <c r="DC305" s="25"/>
      <c r="DD305" s="25"/>
      <c r="DE305" s="25"/>
      <c r="DF305" s="25"/>
      <c r="DG305" s="25"/>
      <c r="DH305" s="25"/>
      <c r="DI305" s="25"/>
      <c r="DJ305" s="25"/>
      <c r="DK305" s="25"/>
      <c r="DL305" s="25"/>
      <c r="DM305" s="25"/>
      <c r="DN305" s="25"/>
      <c r="DO305" s="25"/>
      <c r="DP305" s="25"/>
      <c r="DQ305" s="25"/>
      <c r="DR305" s="25"/>
      <c r="DS305" s="25"/>
      <c r="DT305" s="25"/>
      <c r="DU305" s="25"/>
      <c r="DV305" s="25"/>
      <c r="DW305" s="25"/>
      <c r="DX305" s="25"/>
      <c r="DY305" s="25"/>
      <c r="DZ305" s="25"/>
      <c r="EA305" s="25"/>
      <c r="EB305" s="25"/>
      <c r="EC305" s="25"/>
      <c r="ED305" s="25"/>
      <c r="EE305" s="25"/>
      <c r="EF305" s="25"/>
      <c r="EG305" s="25"/>
      <c r="EH305" s="25"/>
      <c r="EI305" s="25"/>
      <c r="EJ305" s="25"/>
      <c r="EK305" s="25"/>
      <c r="EL305" s="25"/>
      <c r="EM305" s="25"/>
      <c r="EN305" s="25"/>
      <c r="EO305" s="25"/>
      <c r="EP305" s="25"/>
      <c r="EQ305" s="25"/>
      <c r="ER305" s="25"/>
      <c r="ES305" s="25"/>
      <c r="ET305" s="25"/>
      <c r="EU305" s="25"/>
      <c r="EV305" s="25"/>
      <c r="EW305" s="25"/>
      <c r="EX305" s="25"/>
      <c r="EY305" s="25"/>
      <c r="EZ305" s="25"/>
      <c r="FA305" s="25"/>
      <c r="FB305" s="25"/>
      <c r="FC305" s="25"/>
      <c r="FD305" s="25"/>
      <c r="FE305" s="25"/>
      <c r="FF305" s="25"/>
      <c r="FG305" s="25"/>
      <c r="FH305" s="25"/>
      <c r="FI305" s="25"/>
      <c r="FJ305" s="25"/>
      <c r="FK305" s="25"/>
      <c r="FL305" s="25"/>
      <c r="FM305" s="25"/>
      <c r="FN305" s="25"/>
      <c r="FO305" s="25"/>
      <c r="FP305" s="25"/>
      <c r="FQ305" s="25"/>
      <c r="FR305" s="25"/>
      <c r="FS305" s="25"/>
      <c r="FT305" s="25"/>
      <c r="FU305" s="25"/>
      <c r="FV305" s="25"/>
      <c r="FW305" s="25"/>
      <c r="FX305" s="25"/>
      <c r="FY305" s="25"/>
      <c r="FZ305" s="25"/>
      <c r="GA305" s="25"/>
      <c r="GB305" s="25"/>
      <c r="GC305" s="25"/>
      <c r="GD305" s="25"/>
      <c r="GE305" s="25"/>
      <c r="GF305" s="25"/>
      <c r="GG305" s="25"/>
      <c r="GH305" s="25"/>
      <c r="GI305" s="25"/>
      <c r="GJ305" s="25"/>
      <c r="GK305" s="25"/>
      <c r="GL305" s="25"/>
      <c r="GM305" s="25"/>
      <c r="GN305" s="25"/>
      <c r="GO305" s="25"/>
      <c r="GP305" s="25"/>
      <c r="GQ305" s="25"/>
      <c r="GR305" s="25"/>
      <c r="GS305" s="25"/>
      <c r="GT305" s="25"/>
      <c r="GU305" s="25"/>
      <c r="GV305" s="25"/>
      <c r="GW305" s="25"/>
      <c r="GX305" s="25"/>
      <c r="GY305" s="25"/>
    </row>
    <row r="306" spans="1:207" s="25" customFormat="1" ht="27" customHeight="1" x14ac:dyDescent="0.25">
      <c r="A306" s="131" t="s">
        <v>1600</v>
      </c>
      <c r="B306" s="127" t="s">
        <v>200</v>
      </c>
      <c r="C306" s="97">
        <v>1952</v>
      </c>
      <c r="D306" s="104" t="s">
        <v>21</v>
      </c>
      <c r="E306" s="97" t="s">
        <v>20</v>
      </c>
      <c r="F306" s="114">
        <v>2</v>
      </c>
      <c r="G306" s="114">
        <v>1</v>
      </c>
      <c r="H306" s="109">
        <v>1310</v>
      </c>
      <c r="I306" s="109">
        <v>278</v>
      </c>
      <c r="J306" s="109">
        <v>278</v>
      </c>
      <c r="K306" s="105">
        <f t="shared" si="69"/>
        <v>8889680</v>
      </c>
      <c r="L306" s="111">
        <v>0</v>
      </c>
      <c r="M306" s="111">
        <v>0</v>
      </c>
      <c r="N306" s="111">
        <v>0</v>
      </c>
      <c r="O306" s="109">
        <v>8889680</v>
      </c>
      <c r="P306" s="112">
        <f t="shared" si="68"/>
        <v>6786.0152671755723</v>
      </c>
      <c r="Q306" s="105">
        <v>9673</v>
      </c>
      <c r="R306" s="101" t="s">
        <v>43</v>
      </c>
      <c r="T306" s="30"/>
      <c r="U306" s="30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/>
      <c r="CP306" s="26"/>
      <c r="CQ306" s="26"/>
      <c r="CR306" s="26"/>
      <c r="CS306" s="26"/>
      <c r="CT306" s="26"/>
      <c r="CU306" s="26"/>
      <c r="CV306" s="26"/>
      <c r="CW306" s="26"/>
      <c r="CX306" s="26"/>
      <c r="CY306" s="26"/>
      <c r="CZ306" s="26"/>
      <c r="DA306" s="26"/>
      <c r="DB306" s="26"/>
      <c r="DC306" s="26"/>
      <c r="DD306" s="26"/>
      <c r="DE306" s="26"/>
      <c r="DF306" s="26"/>
      <c r="DG306" s="26"/>
      <c r="DH306" s="26"/>
      <c r="DI306" s="26"/>
      <c r="DJ306" s="26"/>
      <c r="DK306" s="26"/>
      <c r="DL306" s="26"/>
      <c r="DM306" s="26"/>
      <c r="DN306" s="26"/>
      <c r="DO306" s="26"/>
      <c r="DP306" s="26"/>
      <c r="DQ306" s="26"/>
      <c r="DR306" s="26"/>
      <c r="DS306" s="26"/>
      <c r="DT306" s="26"/>
      <c r="DU306" s="26"/>
      <c r="DV306" s="26"/>
      <c r="DW306" s="26"/>
      <c r="DX306" s="26"/>
      <c r="DY306" s="26"/>
      <c r="DZ306" s="26"/>
      <c r="EA306" s="26"/>
      <c r="EB306" s="26"/>
      <c r="EC306" s="26"/>
      <c r="ED306" s="26"/>
      <c r="EE306" s="26"/>
      <c r="EF306" s="26"/>
      <c r="EG306" s="26"/>
      <c r="EH306" s="26"/>
      <c r="EI306" s="26"/>
      <c r="EJ306" s="26"/>
      <c r="EK306" s="26"/>
      <c r="EL306" s="26"/>
      <c r="EM306" s="26"/>
      <c r="EN306" s="26"/>
      <c r="EO306" s="26"/>
      <c r="EP306" s="26"/>
      <c r="EQ306" s="26"/>
      <c r="ER306" s="26"/>
      <c r="ES306" s="26"/>
      <c r="ET306" s="26"/>
      <c r="EU306" s="26"/>
      <c r="EV306" s="26"/>
      <c r="EW306" s="26"/>
      <c r="EX306" s="26"/>
      <c r="EY306" s="26"/>
      <c r="EZ306" s="26"/>
      <c r="FA306" s="26"/>
      <c r="FB306" s="26"/>
      <c r="FC306" s="26"/>
      <c r="FD306" s="26"/>
      <c r="FE306" s="26"/>
      <c r="FF306" s="26"/>
      <c r="FG306" s="26"/>
      <c r="FH306" s="26"/>
      <c r="FI306" s="26"/>
      <c r="FJ306" s="26"/>
      <c r="FK306" s="26"/>
      <c r="FL306" s="26"/>
      <c r="FM306" s="26"/>
      <c r="FN306" s="26"/>
      <c r="FO306" s="26"/>
      <c r="FP306" s="26"/>
      <c r="FQ306" s="26"/>
      <c r="FR306" s="26"/>
      <c r="FS306" s="26"/>
      <c r="FT306" s="26"/>
      <c r="FU306" s="26"/>
      <c r="FV306" s="26"/>
      <c r="FW306" s="26"/>
      <c r="FX306" s="26"/>
      <c r="FY306" s="26"/>
      <c r="FZ306" s="26"/>
      <c r="GA306" s="26"/>
      <c r="GB306" s="26"/>
      <c r="GC306" s="26"/>
      <c r="GD306" s="26"/>
      <c r="GE306" s="26"/>
      <c r="GF306" s="26"/>
      <c r="GG306" s="26"/>
      <c r="GH306" s="26"/>
      <c r="GI306" s="26"/>
      <c r="GJ306" s="26"/>
      <c r="GK306" s="26"/>
      <c r="GL306" s="26"/>
      <c r="GM306" s="26"/>
      <c r="GN306" s="26"/>
      <c r="GO306" s="26"/>
      <c r="GP306" s="26"/>
      <c r="GQ306" s="26"/>
      <c r="GR306" s="26"/>
      <c r="GS306" s="26"/>
      <c r="GT306" s="26"/>
      <c r="GU306" s="26"/>
      <c r="GV306" s="26"/>
      <c r="GW306" s="26"/>
      <c r="GX306" s="26"/>
      <c r="GY306" s="26"/>
    </row>
    <row r="307" spans="1:207" s="26" customFormat="1" ht="27" customHeight="1" x14ac:dyDescent="0.25">
      <c r="A307" s="131" t="s">
        <v>1601</v>
      </c>
      <c r="B307" s="127" t="s">
        <v>201</v>
      </c>
      <c r="C307" s="97">
        <v>1946</v>
      </c>
      <c r="D307" s="104" t="s">
        <v>21</v>
      </c>
      <c r="E307" s="97" t="s">
        <v>20</v>
      </c>
      <c r="F307" s="114">
        <v>2</v>
      </c>
      <c r="G307" s="114">
        <v>1</v>
      </c>
      <c r="H307" s="109">
        <v>321.7</v>
      </c>
      <c r="I307" s="109">
        <v>165.7</v>
      </c>
      <c r="J307" s="109">
        <v>83.3</v>
      </c>
      <c r="K307" s="105">
        <f t="shared" si="69"/>
        <v>2467050</v>
      </c>
      <c r="L307" s="111">
        <v>0</v>
      </c>
      <c r="M307" s="111">
        <v>0</v>
      </c>
      <c r="N307" s="111">
        <v>0</v>
      </c>
      <c r="O307" s="109">
        <v>2467050</v>
      </c>
      <c r="P307" s="112">
        <f t="shared" si="68"/>
        <v>7668.7907988809457</v>
      </c>
      <c r="Q307" s="105">
        <v>9673</v>
      </c>
      <c r="R307" s="101" t="s">
        <v>43</v>
      </c>
      <c r="S307" s="25"/>
      <c r="T307" s="25"/>
      <c r="U307" s="25"/>
    </row>
    <row r="308" spans="1:207" s="25" customFormat="1" ht="27" customHeight="1" x14ac:dyDescent="0.25">
      <c r="A308" s="131" t="s">
        <v>1602</v>
      </c>
      <c r="B308" s="127" t="s">
        <v>202</v>
      </c>
      <c r="C308" s="97">
        <v>1941</v>
      </c>
      <c r="D308" s="104" t="s">
        <v>21</v>
      </c>
      <c r="E308" s="97" t="s">
        <v>20</v>
      </c>
      <c r="F308" s="114">
        <v>3</v>
      </c>
      <c r="G308" s="114">
        <v>3</v>
      </c>
      <c r="H308" s="109">
        <v>2184.6999999999998</v>
      </c>
      <c r="I308" s="109">
        <v>1080.5999999999999</v>
      </c>
      <c r="J308" s="109">
        <v>862.6</v>
      </c>
      <c r="K308" s="105">
        <f t="shared" si="69"/>
        <v>13685880</v>
      </c>
      <c r="L308" s="111">
        <v>0</v>
      </c>
      <c r="M308" s="111">
        <v>0</v>
      </c>
      <c r="N308" s="111">
        <v>0</v>
      </c>
      <c r="O308" s="109">
        <v>13685880</v>
      </c>
      <c r="P308" s="112">
        <f t="shared" si="68"/>
        <v>6264.4207442669476</v>
      </c>
      <c r="Q308" s="105">
        <v>9673</v>
      </c>
      <c r="R308" s="101" t="s">
        <v>43</v>
      </c>
      <c r="S308" s="30"/>
      <c r="T308" s="30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6"/>
      <c r="CC308" s="26"/>
      <c r="CD308" s="26"/>
      <c r="CE308" s="26"/>
      <c r="CF308" s="26"/>
      <c r="CG308" s="26"/>
      <c r="CH308" s="26"/>
      <c r="CI308" s="26"/>
      <c r="CJ308" s="26"/>
      <c r="CK308" s="26"/>
      <c r="CL308" s="26"/>
      <c r="CM308" s="26"/>
      <c r="CN308" s="26"/>
      <c r="CO308" s="26"/>
      <c r="CP308" s="26"/>
      <c r="CQ308" s="26"/>
      <c r="CR308" s="26"/>
      <c r="CS308" s="26"/>
      <c r="CT308" s="26"/>
      <c r="CU308" s="26"/>
      <c r="CV308" s="26"/>
      <c r="CW308" s="26"/>
      <c r="CX308" s="26"/>
      <c r="CY308" s="26"/>
      <c r="CZ308" s="26"/>
      <c r="DA308" s="26"/>
      <c r="DB308" s="26"/>
      <c r="DC308" s="26"/>
      <c r="DD308" s="26"/>
      <c r="DE308" s="26"/>
      <c r="DF308" s="26"/>
      <c r="DG308" s="26"/>
      <c r="DH308" s="26"/>
      <c r="DI308" s="26"/>
      <c r="DJ308" s="26"/>
      <c r="DK308" s="26"/>
      <c r="DL308" s="26"/>
      <c r="DM308" s="26"/>
      <c r="DN308" s="26"/>
      <c r="DO308" s="26"/>
      <c r="DP308" s="26"/>
      <c r="DQ308" s="26"/>
      <c r="DR308" s="26"/>
      <c r="DS308" s="26"/>
      <c r="DT308" s="26"/>
      <c r="DU308" s="26"/>
      <c r="DV308" s="26"/>
      <c r="DW308" s="26"/>
      <c r="DX308" s="26"/>
      <c r="DY308" s="26"/>
      <c r="DZ308" s="26"/>
      <c r="EA308" s="26"/>
      <c r="EB308" s="26"/>
      <c r="EC308" s="26"/>
      <c r="ED308" s="26"/>
      <c r="EE308" s="26"/>
      <c r="EF308" s="26"/>
      <c r="EG308" s="26"/>
      <c r="EH308" s="26"/>
      <c r="EI308" s="26"/>
      <c r="EJ308" s="26"/>
      <c r="EK308" s="26"/>
      <c r="EL308" s="26"/>
      <c r="EM308" s="26"/>
      <c r="EN308" s="26"/>
      <c r="EO308" s="26"/>
      <c r="EP308" s="26"/>
      <c r="EQ308" s="26"/>
      <c r="ER308" s="26"/>
      <c r="ES308" s="26"/>
      <c r="ET308" s="26"/>
      <c r="EU308" s="26"/>
      <c r="EV308" s="26"/>
      <c r="EW308" s="26"/>
      <c r="EX308" s="26"/>
      <c r="EY308" s="26"/>
      <c r="EZ308" s="26"/>
      <c r="FA308" s="26"/>
      <c r="FB308" s="26"/>
      <c r="FC308" s="26"/>
      <c r="FD308" s="26"/>
      <c r="FE308" s="26"/>
      <c r="FF308" s="26"/>
      <c r="FG308" s="26"/>
      <c r="FH308" s="26"/>
      <c r="FI308" s="26"/>
      <c r="FJ308" s="26"/>
      <c r="FK308" s="26"/>
      <c r="FL308" s="26"/>
      <c r="FM308" s="26"/>
      <c r="FN308" s="26"/>
      <c r="FO308" s="26"/>
      <c r="FP308" s="26"/>
      <c r="FQ308" s="26"/>
      <c r="FR308" s="26"/>
      <c r="FS308" s="26"/>
      <c r="FT308" s="26"/>
      <c r="FU308" s="26"/>
      <c r="FV308" s="26"/>
      <c r="FW308" s="26"/>
      <c r="FX308" s="26"/>
      <c r="FY308" s="26"/>
      <c r="FZ308" s="26"/>
      <c r="GA308" s="26"/>
      <c r="GB308" s="26"/>
      <c r="GC308" s="26"/>
      <c r="GD308" s="26"/>
      <c r="GE308" s="26"/>
      <c r="GF308" s="26"/>
      <c r="GG308" s="26"/>
      <c r="GH308" s="26"/>
      <c r="GI308" s="26"/>
      <c r="GJ308" s="26"/>
      <c r="GK308" s="26"/>
      <c r="GL308" s="26"/>
      <c r="GM308" s="26"/>
      <c r="GN308" s="26"/>
      <c r="GO308" s="26"/>
      <c r="GP308" s="26"/>
      <c r="GQ308" s="26"/>
      <c r="GR308" s="26"/>
      <c r="GS308" s="26"/>
      <c r="GT308" s="26"/>
      <c r="GU308" s="26"/>
      <c r="GV308" s="26"/>
      <c r="GW308" s="26"/>
      <c r="GX308" s="26"/>
      <c r="GY308" s="26"/>
    </row>
    <row r="309" spans="1:207" s="26" customFormat="1" ht="27" customHeight="1" x14ac:dyDescent="0.25">
      <c r="A309" s="131" t="s">
        <v>1603</v>
      </c>
      <c r="B309" s="127" t="s">
        <v>203</v>
      </c>
      <c r="C309" s="97">
        <v>1917</v>
      </c>
      <c r="D309" s="104" t="s">
        <v>21</v>
      </c>
      <c r="E309" s="97" t="s">
        <v>20</v>
      </c>
      <c r="F309" s="114">
        <v>2</v>
      </c>
      <c r="G309" s="114">
        <v>1</v>
      </c>
      <c r="H309" s="109">
        <v>972.5</v>
      </c>
      <c r="I309" s="109">
        <v>207.4</v>
      </c>
      <c r="J309" s="109">
        <v>207.4</v>
      </c>
      <c r="K309" s="105">
        <f t="shared" si="69"/>
        <v>8418120</v>
      </c>
      <c r="L309" s="108">
        <v>0</v>
      </c>
      <c r="M309" s="108">
        <v>0</v>
      </c>
      <c r="N309" s="108">
        <v>0</v>
      </c>
      <c r="O309" s="109">
        <v>8418120</v>
      </c>
      <c r="P309" s="112">
        <f t="shared" si="68"/>
        <v>8656.1645244215943</v>
      </c>
      <c r="Q309" s="105">
        <v>9673</v>
      </c>
      <c r="R309" s="101" t="s">
        <v>43</v>
      </c>
      <c r="S309" s="25"/>
      <c r="T309" s="25"/>
      <c r="U309" s="25"/>
    </row>
    <row r="310" spans="1:207" s="26" customFormat="1" ht="27" customHeight="1" x14ac:dyDescent="0.25">
      <c r="A310" s="131" t="s">
        <v>1604</v>
      </c>
      <c r="B310" s="127" t="s">
        <v>204</v>
      </c>
      <c r="C310" s="97">
        <v>1993</v>
      </c>
      <c r="D310" s="104" t="s">
        <v>21</v>
      </c>
      <c r="E310" s="97" t="s">
        <v>20</v>
      </c>
      <c r="F310" s="114">
        <v>5</v>
      </c>
      <c r="G310" s="114">
        <v>6</v>
      </c>
      <c r="H310" s="109">
        <v>6017.1</v>
      </c>
      <c r="I310" s="109">
        <v>4243</v>
      </c>
      <c r="J310" s="109">
        <v>4123.3</v>
      </c>
      <c r="K310" s="105">
        <f t="shared" si="69"/>
        <v>200000</v>
      </c>
      <c r="L310" s="108">
        <v>0</v>
      </c>
      <c r="M310" s="108">
        <v>0</v>
      </c>
      <c r="N310" s="108">
        <v>0</v>
      </c>
      <c r="O310" s="109">
        <v>200000</v>
      </c>
      <c r="P310" s="112">
        <f t="shared" si="68"/>
        <v>33.238603313888746</v>
      </c>
      <c r="Q310" s="105">
        <v>9673</v>
      </c>
      <c r="R310" s="101" t="s">
        <v>43</v>
      </c>
      <c r="S310" s="30"/>
      <c r="T310" s="30"/>
      <c r="U310" s="25"/>
    </row>
    <row r="311" spans="1:207" s="26" customFormat="1" ht="36.950000000000003" customHeight="1" x14ac:dyDescent="0.25">
      <c r="A311" s="131" t="s">
        <v>1605</v>
      </c>
      <c r="B311" s="127" t="s">
        <v>206</v>
      </c>
      <c r="C311" s="97" t="s">
        <v>228</v>
      </c>
      <c r="D311" s="104" t="s">
        <v>21</v>
      </c>
      <c r="E311" s="97" t="s">
        <v>20</v>
      </c>
      <c r="F311" s="114">
        <v>2</v>
      </c>
      <c r="G311" s="114">
        <v>3</v>
      </c>
      <c r="H311" s="108">
        <v>2382.3000000000002</v>
      </c>
      <c r="I311" s="108">
        <v>923.6</v>
      </c>
      <c r="J311" s="109">
        <v>879.1</v>
      </c>
      <c r="K311" s="105">
        <f>SUM(L311:O311)</f>
        <v>4331116.6500000004</v>
      </c>
      <c r="L311" s="111">
        <v>0</v>
      </c>
      <c r="M311" s="111">
        <v>0</v>
      </c>
      <c r="N311" s="111">
        <v>0</v>
      </c>
      <c r="O311" s="109">
        <v>4331116.6500000004</v>
      </c>
      <c r="P311" s="112">
        <f>K311/H311</f>
        <v>1818.0399823699786</v>
      </c>
      <c r="Q311" s="105">
        <v>9673</v>
      </c>
      <c r="R311" s="117" t="s">
        <v>42</v>
      </c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5"/>
      <c r="CA311" s="25"/>
      <c r="CB311" s="25"/>
      <c r="CC311" s="25"/>
      <c r="CD311" s="25"/>
      <c r="CE311" s="25"/>
      <c r="CF311" s="25"/>
      <c r="CG311" s="25"/>
      <c r="CH311" s="25"/>
      <c r="CI311" s="25"/>
      <c r="CJ311" s="25"/>
      <c r="CK311" s="25"/>
      <c r="CL311" s="25"/>
      <c r="CM311" s="25"/>
      <c r="CN311" s="25"/>
      <c r="CO311" s="25"/>
      <c r="CP311" s="25"/>
      <c r="CQ311" s="25"/>
      <c r="CR311" s="25"/>
      <c r="CS311" s="25"/>
      <c r="CT311" s="25"/>
      <c r="CU311" s="25"/>
      <c r="CV311" s="25"/>
      <c r="CW311" s="25"/>
      <c r="CX311" s="25"/>
      <c r="CY311" s="25"/>
      <c r="CZ311" s="25"/>
      <c r="DA311" s="25"/>
      <c r="DB311" s="25"/>
      <c r="DC311" s="25"/>
      <c r="DD311" s="25"/>
      <c r="DE311" s="25"/>
      <c r="DF311" s="25"/>
      <c r="DG311" s="25"/>
      <c r="DH311" s="25"/>
      <c r="DI311" s="25"/>
      <c r="DJ311" s="25"/>
      <c r="DK311" s="25"/>
      <c r="DL311" s="25"/>
      <c r="DM311" s="25"/>
      <c r="DN311" s="25"/>
      <c r="DO311" s="25"/>
      <c r="DP311" s="25"/>
      <c r="DQ311" s="25"/>
      <c r="DR311" s="25"/>
      <c r="DS311" s="25"/>
      <c r="DT311" s="25"/>
      <c r="DU311" s="25"/>
      <c r="DV311" s="25"/>
      <c r="DW311" s="25"/>
      <c r="DX311" s="25"/>
      <c r="DY311" s="25"/>
      <c r="DZ311" s="25"/>
      <c r="EA311" s="25"/>
      <c r="EB311" s="25"/>
      <c r="EC311" s="25"/>
      <c r="ED311" s="25"/>
      <c r="EE311" s="25"/>
      <c r="EF311" s="25"/>
      <c r="EG311" s="25"/>
      <c r="EH311" s="25"/>
      <c r="EI311" s="25"/>
      <c r="EJ311" s="25"/>
      <c r="EK311" s="25"/>
      <c r="EL311" s="25"/>
      <c r="EM311" s="25"/>
      <c r="EN311" s="25"/>
      <c r="EO311" s="25"/>
      <c r="EP311" s="25"/>
      <c r="EQ311" s="25"/>
      <c r="ER311" s="25"/>
      <c r="ES311" s="25"/>
      <c r="ET311" s="25"/>
      <c r="EU311" s="25"/>
      <c r="EV311" s="25"/>
      <c r="EW311" s="25"/>
      <c r="EX311" s="25"/>
      <c r="EY311" s="25"/>
      <c r="EZ311" s="25"/>
      <c r="FA311" s="25"/>
      <c r="FB311" s="25"/>
      <c r="FC311" s="25"/>
      <c r="FD311" s="25"/>
      <c r="FE311" s="25"/>
      <c r="FF311" s="25"/>
      <c r="FG311" s="25"/>
      <c r="FH311" s="25"/>
      <c r="FI311" s="25"/>
      <c r="FJ311" s="25"/>
      <c r="FK311" s="25"/>
      <c r="FL311" s="25"/>
      <c r="FM311" s="25"/>
      <c r="FN311" s="25"/>
      <c r="FO311" s="25"/>
      <c r="FP311" s="25"/>
      <c r="FQ311" s="25"/>
      <c r="FR311" s="25"/>
      <c r="FS311" s="25"/>
      <c r="FT311" s="25"/>
      <c r="FU311" s="25"/>
      <c r="FV311" s="25"/>
      <c r="FW311" s="25"/>
      <c r="FX311" s="25"/>
      <c r="FY311" s="25"/>
      <c r="FZ311" s="25"/>
      <c r="GA311" s="25"/>
      <c r="GB311" s="25"/>
      <c r="GC311" s="25"/>
      <c r="GD311" s="25"/>
      <c r="GE311" s="25"/>
      <c r="GF311" s="25"/>
      <c r="GG311" s="25"/>
      <c r="GH311" s="25"/>
      <c r="GI311" s="25"/>
      <c r="GJ311" s="25"/>
      <c r="GK311" s="25"/>
      <c r="GL311" s="25"/>
      <c r="GM311" s="25"/>
      <c r="GN311" s="25"/>
      <c r="GO311" s="25"/>
      <c r="GP311" s="25"/>
      <c r="GQ311" s="25"/>
      <c r="GR311" s="25"/>
      <c r="GS311" s="25"/>
      <c r="GT311" s="25"/>
      <c r="GU311" s="25"/>
      <c r="GV311" s="25"/>
      <c r="GW311" s="25"/>
      <c r="GX311" s="25"/>
      <c r="GY311" s="25"/>
    </row>
    <row r="312" spans="1:207" s="26" customFormat="1" ht="27" customHeight="1" x14ac:dyDescent="0.25">
      <c r="A312" s="131" t="s">
        <v>1606</v>
      </c>
      <c r="B312" s="127" t="s">
        <v>205</v>
      </c>
      <c r="C312" s="97">
        <v>1989</v>
      </c>
      <c r="D312" s="104" t="s">
        <v>21</v>
      </c>
      <c r="E312" s="97" t="s">
        <v>20</v>
      </c>
      <c r="F312" s="114">
        <v>3</v>
      </c>
      <c r="G312" s="114">
        <v>4</v>
      </c>
      <c r="H312" s="109">
        <v>2055.6999999999998</v>
      </c>
      <c r="I312" s="109">
        <v>1879.8</v>
      </c>
      <c r="J312" s="109">
        <v>1879.8</v>
      </c>
      <c r="K312" s="105">
        <f t="shared" si="69"/>
        <v>3778495</v>
      </c>
      <c r="L312" s="108">
        <v>0</v>
      </c>
      <c r="M312" s="108">
        <v>0</v>
      </c>
      <c r="N312" s="108">
        <v>0</v>
      </c>
      <c r="O312" s="109">
        <v>3778495</v>
      </c>
      <c r="P312" s="112">
        <f t="shared" si="68"/>
        <v>1838.0575959527171</v>
      </c>
      <c r="Q312" s="105">
        <v>9673</v>
      </c>
      <c r="R312" s="101" t="s">
        <v>43</v>
      </c>
      <c r="S312" s="25"/>
      <c r="T312" s="25"/>
      <c r="U312" s="25"/>
    </row>
    <row r="313" spans="1:207" s="26" customFormat="1" ht="36.950000000000003" customHeight="1" x14ac:dyDescent="0.25">
      <c r="A313" s="131" t="s">
        <v>1607</v>
      </c>
      <c r="B313" s="126" t="s">
        <v>207</v>
      </c>
      <c r="C313" s="97" t="s">
        <v>223</v>
      </c>
      <c r="D313" s="104" t="s">
        <v>21</v>
      </c>
      <c r="E313" s="97" t="s">
        <v>20</v>
      </c>
      <c r="F313" s="114">
        <v>4</v>
      </c>
      <c r="G313" s="114">
        <v>4</v>
      </c>
      <c r="H313" s="108">
        <v>2694.1</v>
      </c>
      <c r="I313" s="108">
        <v>1661.5</v>
      </c>
      <c r="J313" s="109">
        <v>1559.5</v>
      </c>
      <c r="K313" s="105">
        <f t="shared" si="69"/>
        <v>18578700</v>
      </c>
      <c r="L313" s="108">
        <v>0</v>
      </c>
      <c r="M313" s="108">
        <v>0</v>
      </c>
      <c r="N313" s="108">
        <v>0</v>
      </c>
      <c r="O313" s="109">
        <v>18578700</v>
      </c>
      <c r="P313" s="112">
        <f t="shared" si="68"/>
        <v>6896.0691882261244</v>
      </c>
      <c r="Q313" s="105">
        <v>9673</v>
      </c>
      <c r="R313" s="101" t="s">
        <v>43</v>
      </c>
      <c r="S313" s="25"/>
      <c r="T313" s="25"/>
      <c r="U313" s="25"/>
    </row>
    <row r="314" spans="1:207" s="26" customFormat="1" ht="27" customHeight="1" x14ac:dyDescent="0.25">
      <c r="A314" s="131" t="s">
        <v>1608</v>
      </c>
      <c r="B314" s="127" t="s">
        <v>227</v>
      </c>
      <c r="C314" s="97">
        <v>1957</v>
      </c>
      <c r="D314" s="104" t="s">
        <v>21</v>
      </c>
      <c r="E314" s="97" t="s">
        <v>20</v>
      </c>
      <c r="F314" s="114">
        <v>2</v>
      </c>
      <c r="G314" s="114">
        <v>1</v>
      </c>
      <c r="H314" s="109">
        <v>804.4</v>
      </c>
      <c r="I314" s="109">
        <v>451.8</v>
      </c>
      <c r="J314" s="109">
        <v>451.8</v>
      </c>
      <c r="K314" s="105">
        <f t="shared" si="69"/>
        <v>4245560</v>
      </c>
      <c r="L314" s="112">
        <v>0</v>
      </c>
      <c r="M314" s="112">
        <v>0</v>
      </c>
      <c r="N314" s="112">
        <v>0</v>
      </c>
      <c r="O314" s="109">
        <v>4245560</v>
      </c>
      <c r="P314" s="112">
        <f t="shared" si="68"/>
        <v>5277.9214321233221</v>
      </c>
      <c r="Q314" s="105">
        <v>9673</v>
      </c>
      <c r="R314" s="101" t="s">
        <v>43</v>
      </c>
      <c r="S314" s="25"/>
      <c r="T314" s="25"/>
      <c r="U314" s="25"/>
    </row>
    <row r="315" spans="1:207" s="26" customFormat="1" ht="27" customHeight="1" x14ac:dyDescent="0.25">
      <c r="A315" s="131" t="s">
        <v>1609</v>
      </c>
      <c r="B315" s="127" t="s">
        <v>208</v>
      </c>
      <c r="C315" s="97">
        <v>1958</v>
      </c>
      <c r="D315" s="104" t="s">
        <v>21</v>
      </c>
      <c r="E315" s="97" t="s">
        <v>20</v>
      </c>
      <c r="F315" s="114">
        <v>2</v>
      </c>
      <c r="G315" s="114">
        <v>1</v>
      </c>
      <c r="H315" s="109">
        <v>694.7</v>
      </c>
      <c r="I315" s="109">
        <v>380.7</v>
      </c>
      <c r="J315" s="109">
        <v>325.8</v>
      </c>
      <c r="K315" s="105">
        <f t="shared" si="69"/>
        <v>5069500</v>
      </c>
      <c r="L315" s="108">
        <v>0</v>
      </c>
      <c r="M315" s="108">
        <v>0</v>
      </c>
      <c r="N315" s="108">
        <v>0</v>
      </c>
      <c r="O315" s="109">
        <v>5069500</v>
      </c>
      <c r="P315" s="112">
        <f t="shared" si="68"/>
        <v>7297.3945588023598</v>
      </c>
      <c r="Q315" s="105">
        <v>9673</v>
      </c>
      <c r="R315" s="101" t="s">
        <v>43</v>
      </c>
      <c r="S315" s="25"/>
      <c r="T315" s="25"/>
      <c r="U315" s="25"/>
    </row>
    <row r="316" spans="1:207" s="26" customFormat="1" ht="27" customHeight="1" x14ac:dyDescent="0.25">
      <c r="A316" s="131" t="s">
        <v>1610</v>
      </c>
      <c r="B316" s="127" t="s">
        <v>209</v>
      </c>
      <c r="C316" s="97">
        <v>1958</v>
      </c>
      <c r="D316" s="104" t="s">
        <v>21</v>
      </c>
      <c r="E316" s="97" t="s">
        <v>20</v>
      </c>
      <c r="F316" s="114">
        <v>2</v>
      </c>
      <c r="G316" s="114">
        <v>1</v>
      </c>
      <c r="H316" s="109">
        <v>701.5</v>
      </c>
      <c r="I316" s="109">
        <v>388</v>
      </c>
      <c r="J316" s="109">
        <v>374.5</v>
      </c>
      <c r="K316" s="105">
        <f t="shared" si="69"/>
        <v>5957520</v>
      </c>
      <c r="L316" s="108">
        <v>0</v>
      </c>
      <c r="M316" s="108">
        <v>0</v>
      </c>
      <c r="N316" s="108">
        <v>0</v>
      </c>
      <c r="O316" s="109">
        <v>5957520</v>
      </c>
      <c r="P316" s="112">
        <f t="shared" si="68"/>
        <v>8492.5445473984328</v>
      </c>
      <c r="Q316" s="105">
        <v>9673</v>
      </c>
      <c r="R316" s="101" t="s">
        <v>43</v>
      </c>
      <c r="S316" s="25"/>
      <c r="T316" s="25"/>
      <c r="U316" s="25"/>
    </row>
    <row r="317" spans="1:207" s="26" customFormat="1" ht="27" customHeight="1" x14ac:dyDescent="0.25">
      <c r="A317" s="131" t="s">
        <v>1611</v>
      </c>
      <c r="B317" s="127" t="s">
        <v>210</v>
      </c>
      <c r="C317" s="97">
        <v>1959</v>
      </c>
      <c r="D317" s="104" t="s">
        <v>21</v>
      </c>
      <c r="E317" s="97" t="s">
        <v>20</v>
      </c>
      <c r="F317" s="114">
        <v>2</v>
      </c>
      <c r="G317" s="114">
        <v>1</v>
      </c>
      <c r="H317" s="109">
        <v>713.8</v>
      </c>
      <c r="I317" s="109">
        <v>398.6</v>
      </c>
      <c r="J317" s="109">
        <v>398.6</v>
      </c>
      <c r="K317" s="105">
        <f t="shared" si="69"/>
        <v>5717140</v>
      </c>
      <c r="L317" s="112">
        <v>0</v>
      </c>
      <c r="M317" s="112">
        <v>0</v>
      </c>
      <c r="N317" s="112">
        <v>0</v>
      </c>
      <c r="O317" s="109">
        <v>5717140</v>
      </c>
      <c r="P317" s="112">
        <f t="shared" si="68"/>
        <v>8009.442420846176</v>
      </c>
      <c r="Q317" s="105">
        <v>9673</v>
      </c>
      <c r="R317" s="101" t="s">
        <v>43</v>
      </c>
      <c r="S317" s="25"/>
      <c r="T317" s="25"/>
      <c r="U317" s="25"/>
    </row>
    <row r="318" spans="1:207" s="26" customFormat="1" ht="27" customHeight="1" x14ac:dyDescent="0.25">
      <c r="A318" s="131" t="s">
        <v>1612</v>
      </c>
      <c r="B318" s="127" t="s">
        <v>211</v>
      </c>
      <c r="C318" s="97">
        <v>2004</v>
      </c>
      <c r="D318" s="104" t="s">
        <v>21</v>
      </c>
      <c r="E318" s="97" t="s">
        <v>20</v>
      </c>
      <c r="F318" s="114">
        <v>2</v>
      </c>
      <c r="G318" s="114">
        <v>1</v>
      </c>
      <c r="H318" s="108">
        <v>1804.1</v>
      </c>
      <c r="I318" s="108">
        <v>1080</v>
      </c>
      <c r="J318" s="109">
        <v>922</v>
      </c>
      <c r="K318" s="105">
        <f t="shared" si="69"/>
        <v>2708478</v>
      </c>
      <c r="L318" s="111">
        <v>0</v>
      </c>
      <c r="M318" s="111">
        <v>0</v>
      </c>
      <c r="N318" s="111">
        <v>0</v>
      </c>
      <c r="O318" s="109">
        <v>2708478</v>
      </c>
      <c r="P318" s="112">
        <f t="shared" si="68"/>
        <v>1501.2903941023226</v>
      </c>
      <c r="Q318" s="105">
        <v>9673</v>
      </c>
      <c r="R318" s="117" t="s">
        <v>42</v>
      </c>
      <c r="S318" s="25"/>
      <c r="T318" s="25"/>
      <c r="U318" s="25"/>
    </row>
    <row r="319" spans="1:207" ht="42" customHeight="1" x14ac:dyDescent="0.25">
      <c r="A319" s="193" t="s">
        <v>1052</v>
      </c>
      <c r="B319" s="193"/>
      <c r="C319" s="193"/>
      <c r="D319" s="193"/>
      <c r="E319" s="193"/>
      <c r="F319" s="193"/>
      <c r="G319" s="193"/>
      <c r="H319" s="193"/>
      <c r="I319" s="193"/>
      <c r="J319" s="193"/>
      <c r="K319" s="193"/>
      <c r="L319" s="193"/>
      <c r="M319" s="193"/>
      <c r="N319" s="193"/>
      <c r="O319" s="193"/>
      <c r="P319" s="193"/>
      <c r="Q319" s="193"/>
      <c r="R319" s="193"/>
    </row>
    <row r="320" spans="1:207" ht="42" customHeight="1" x14ac:dyDescent="0.25">
      <c r="A320" s="172" t="s">
        <v>231</v>
      </c>
      <c r="B320" s="172"/>
      <c r="C320" s="102" t="s">
        <v>22</v>
      </c>
      <c r="D320" s="102" t="s">
        <v>22</v>
      </c>
      <c r="E320" s="102" t="s">
        <v>22</v>
      </c>
      <c r="F320" s="134" t="s">
        <v>22</v>
      </c>
      <c r="G320" s="134" t="s">
        <v>22</v>
      </c>
      <c r="H320" s="135">
        <f t="shared" ref="H320:N320" si="70">SUM(H321:H323)</f>
        <v>865.63</v>
      </c>
      <c r="I320" s="135">
        <f t="shared" si="70"/>
        <v>297.2</v>
      </c>
      <c r="J320" s="135">
        <f t="shared" si="70"/>
        <v>667.2</v>
      </c>
      <c r="K320" s="135">
        <f t="shared" si="70"/>
        <v>6645769.5999999996</v>
      </c>
      <c r="L320" s="135">
        <f t="shared" si="70"/>
        <v>0</v>
      </c>
      <c r="M320" s="135">
        <f t="shared" si="70"/>
        <v>0</v>
      </c>
      <c r="N320" s="135">
        <f t="shared" si="70"/>
        <v>0</v>
      </c>
      <c r="O320" s="135">
        <f>SUM(O321:O323)</f>
        <v>6645769.5999999996</v>
      </c>
      <c r="P320" s="51">
        <f>K320/H320</f>
        <v>7677.3790187493496</v>
      </c>
      <c r="Q320" s="136" t="s">
        <v>22</v>
      </c>
      <c r="R320" s="137" t="s">
        <v>22</v>
      </c>
    </row>
    <row r="321" spans="1:21" s="26" customFormat="1" ht="27" customHeight="1" x14ac:dyDescent="0.25">
      <c r="A321" s="101" t="s">
        <v>1613</v>
      </c>
      <c r="B321" s="95" t="s">
        <v>219</v>
      </c>
      <c r="C321" s="104">
        <v>1960</v>
      </c>
      <c r="D321" s="104" t="s">
        <v>21</v>
      </c>
      <c r="E321" s="104" t="s">
        <v>20</v>
      </c>
      <c r="F321" s="104">
        <v>2</v>
      </c>
      <c r="G321" s="104">
        <v>1</v>
      </c>
      <c r="H321" s="108">
        <v>325</v>
      </c>
      <c r="I321" s="108">
        <v>297.2</v>
      </c>
      <c r="J321" s="108">
        <v>297.2</v>
      </c>
      <c r="K321" s="105">
        <f>SUM(L321:O321)</f>
        <v>2549582.4300000002</v>
      </c>
      <c r="L321" s="108">
        <v>0</v>
      </c>
      <c r="M321" s="108">
        <v>0</v>
      </c>
      <c r="N321" s="108">
        <v>0</v>
      </c>
      <c r="O321" s="108">
        <v>2549582.4300000002</v>
      </c>
      <c r="P321" s="112">
        <f>K321/H321</f>
        <v>7844.8690153846155</v>
      </c>
      <c r="Q321" s="105">
        <v>9673</v>
      </c>
      <c r="R321" s="101" t="s">
        <v>41</v>
      </c>
      <c r="S321" s="30">
        <f>O321+O322</f>
        <v>2602069.1</v>
      </c>
      <c r="T321" s="25"/>
      <c r="U321" s="25"/>
    </row>
    <row r="322" spans="1:21" s="26" customFormat="1" ht="27" customHeight="1" x14ac:dyDescent="0.25">
      <c r="A322" s="155" t="s">
        <v>1614</v>
      </c>
      <c r="B322" s="198" t="s">
        <v>220</v>
      </c>
      <c r="C322" s="169">
        <v>1961</v>
      </c>
      <c r="D322" s="192" t="s">
        <v>21</v>
      </c>
      <c r="E322" s="192" t="s">
        <v>20</v>
      </c>
      <c r="F322" s="208">
        <v>2</v>
      </c>
      <c r="G322" s="208">
        <v>2</v>
      </c>
      <c r="H322" s="216">
        <v>540.63</v>
      </c>
      <c r="I322" s="216">
        <v>0</v>
      </c>
      <c r="J322" s="216">
        <v>370</v>
      </c>
      <c r="K322" s="105">
        <f>SUM(L322:O322)</f>
        <v>52486.67</v>
      </c>
      <c r="L322" s="125">
        <v>0</v>
      </c>
      <c r="M322" s="125">
        <v>0</v>
      </c>
      <c r="N322" s="125">
        <v>0</v>
      </c>
      <c r="O322" s="125">
        <v>52486.67</v>
      </c>
      <c r="P322" s="112">
        <f>K322/H322</f>
        <v>97.084272052975237</v>
      </c>
      <c r="Q322" s="105">
        <v>9673</v>
      </c>
      <c r="R322" s="54" t="s">
        <v>41</v>
      </c>
      <c r="S322" s="25"/>
      <c r="T322" s="25"/>
      <c r="U322" s="25"/>
    </row>
    <row r="323" spans="1:21" ht="27" customHeight="1" x14ac:dyDescent="0.25">
      <c r="A323" s="155"/>
      <c r="B323" s="198"/>
      <c r="C323" s="169"/>
      <c r="D323" s="192"/>
      <c r="E323" s="192"/>
      <c r="F323" s="208"/>
      <c r="G323" s="208"/>
      <c r="H323" s="216"/>
      <c r="I323" s="216"/>
      <c r="J323" s="216"/>
      <c r="K323" s="105">
        <f>SUM(L323:O323)</f>
        <v>4043700.5</v>
      </c>
      <c r="L323" s="125">
        <v>0</v>
      </c>
      <c r="M323" s="125">
        <v>0</v>
      </c>
      <c r="N323" s="125">
        <v>0</v>
      </c>
      <c r="O323" s="125">
        <v>4043700.5</v>
      </c>
      <c r="P323" s="112">
        <f>K323/H322</f>
        <v>7479.6080498677466</v>
      </c>
      <c r="Q323" s="105">
        <v>9673</v>
      </c>
      <c r="R323" s="54" t="s">
        <v>42</v>
      </c>
    </row>
    <row r="324" spans="1:21" ht="42" customHeight="1" x14ac:dyDescent="0.25">
      <c r="A324" s="193" t="s">
        <v>1053</v>
      </c>
      <c r="B324" s="193"/>
      <c r="C324" s="193"/>
      <c r="D324" s="193"/>
      <c r="E324" s="193"/>
      <c r="F324" s="193"/>
      <c r="G324" s="193"/>
      <c r="H324" s="193"/>
      <c r="I324" s="193"/>
      <c r="J324" s="193"/>
      <c r="K324" s="193"/>
      <c r="L324" s="193"/>
      <c r="M324" s="193"/>
      <c r="N324" s="193"/>
      <c r="O324" s="193"/>
      <c r="P324" s="193"/>
      <c r="Q324" s="193"/>
      <c r="R324" s="193"/>
    </row>
    <row r="325" spans="1:21" ht="42" customHeight="1" x14ac:dyDescent="0.25">
      <c r="A325" s="172" t="s">
        <v>229</v>
      </c>
      <c r="B325" s="172"/>
      <c r="C325" s="102" t="s">
        <v>22</v>
      </c>
      <c r="D325" s="102" t="s">
        <v>22</v>
      </c>
      <c r="E325" s="102" t="s">
        <v>22</v>
      </c>
      <c r="F325" s="134" t="s">
        <v>22</v>
      </c>
      <c r="G325" s="134" t="s">
        <v>22</v>
      </c>
      <c r="H325" s="135">
        <f t="shared" ref="H325:N325" si="71">SUM(H326:H347)</f>
        <v>10980.670000000002</v>
      </c>
      <c r="I325" s="135">
        <f t="shared" si="71"/>
        <v>6957.9999999999991</v>
      </c>
      <c r="J325" s="135">
        <f t="shared" si="71"/>
        <v>5563.8</v>
      </c>
      <c r="K325" s="135">
        <f t="shared" si="71"/>
        <v>61821613.340000004</v>
      </c>
      <c r="L325" s="135">
        <f t="shared" si="71"/>
        <v>0</v>
      </c>
      <c r="M325" s="135">
        <f t="shared" si="71"/>
        <v>0</v>
      </c>
      <c r="N325" s="135">
        <f t="shared" si="71"/>
        <v>0</v>
      </c>
      <c r="O325" s="135">
        <f>SUM(O326:O347)</f>
        <v>61821613.340000004</v>
      </c>
      <c r="P325" s="51">
        <f>K325/H325</f>
        <v>5630.0401833403603</v>
      </c>
      <c r="Q325" s="136" t="s">
        <v>22</v>
      </c>
      <c r="R325" s="137" t="s">
        <v>22</v>
      </c>
    </row>
    <row r="326" spans="1:21" s="26" customFormat="1" ht="27" customHeight="1" x14ac:dyDescent="0.25">
      <c r="A326" s="153" t="s">
        <v>1615</v>
      </c>
      <c r="B326" s="167" t="s">
        <v>212</v>
      </c>
      <c r="C326" s="147">
        <v>1950</v>
      </c>
      <c r="D326" s="147" t="s">
        <v>21</v>
      </c>
      <c r="E326" s="149" t="s">
        <v>20</v>
      </c>
      <c r="F326" s="147">
        <v>2</v>
      </c>
      <c r="G326" s="147">
        <v>1</v>
      </c>
      <c r="H326" s="221">
        <v>590.01</v>
      </c>
      <c r="I326" s="221">
        <v>482</v>
      </c>
      <c r="J326" s="221">
        <v>362.3</v>
      </c>
      <c r="K326" s="105">
        <f t="shared" ref="K326:K343" si="72">SUM(L326:O326)</f>
        <v>61829.57</v>
      </c>
      <c r="L326" s="108">
        <v>0</v>
      </c>
      <c r="M326" s="108">
        <v>0</v>
      </c>
      <c r="N326" s="108">
        <v>0</v>
      </c>
      <c r="O326" s="108">
        <v>61829.57</v>
      </c>
      <c r="P326" s="112">
        <f t="shared" ref="P326:P343" si="73">K326/H326</f>
        <v>104.79410518465789</v>
      </c>
      <c r="Q326" s="105">
        <v>9673</v>
      </c>
      <c r="R326" s="101" t="s">
        <v>41</v>
      </c>
      <c r="S326" s="30">
        <f>O326+O333+O335+O336+O341+O344</f>
        <v>5065932.63</v>
      </c>
      <c r="T326" s="25"/>
      <c r="U326" s="25"/>
    </row>
    <row r="327" spans="1:21" s="26" customFormat="1" ht="27" customHeight="1" x14ac:dyDescent="0.25">
      <c r="A327" s="217"/>
      <c r="B327" s="218"/>
      <c r="C327" s="177"/>
      <c r="D327" s="177"/>
      <c r="E327" s="181"/>
      <c r="F327" s="177"/>
      <c r="G327" s="177"/>
      <c r="H327" s="222"/>
      <c r="I327" s="222"/>
      <c r="J327" s="222"/>
      <c r="K327" s="105">
        <f>SUM(L327:O327)</f>
        <v>310000</v>
      </c>
      <c r="L327" s="108">
        <v>0</v>
      </c>
      <c r="M327" s="108">
        <v>0</v>
      </c>
      <c r="N327" s="108">
        <v>0</v>
      </c>
      <c r="O327" s="108">
        <v>310000</v>
      </c>
      <c r="P327" s="112">
        <f>K327/H326</f>
        <v>525.41482347756823</v>
      </c>
      <c r="Q327" s="105">
        <v>9673</v>
      </c>
      <c r="R327" s="101" t="s">
        <v>42</v>
      </c>
      <c r="S327" s="25"/>
      <c r="T327" s="25"/>
      <c r="U327" s="25"/>
    </row>
    <row r="328" spans="1:21" s="26" customFormat="1" ht="27" customHeight="1" x14ac:dyDescent="0.25">
      <c r="A328" s="154"/>
      <c r="B328" s="168"/>
      <c r="C328" s="148"/>
      <c r="D328" s="148"/>
      <c r="E328" s="150"/>
      <c r="F328" s="148"/>
      <c r="G328" s="148"/>
      <c r="H328" s="223"/>
      <c r="I328" s="223"/>
      <c r="J328" s="223"/>
      <c r="K328" s="105">
        <f>SUM(L328:O328)</f>
        <v>5980981</v>
      </c>
      <c r="L328" s="108">
        <v>0</v>
      </c>
      <c r="M328" s="108">
        <v>0</v>
      </c>
      <c r="N328" s="108">
        <v>0</v>
      </c>
      <c r="O328" s="108">
        <v>5980981</v>
      </c>
      <c r="P328" s="112">
        <f>K328/H326</f>
        <v>10137.084117218352</v>
      </c>
      <c r="Q328" s="105">
        <v>9673</v>
      </c>
      <c r="R328" s="54" t="s">
        <v>43</v>
      </c>
      <c r="S328" s="25"/>
      <c r="T328" s="25"/>
      <c r="U328" s="25"/>
    </row>
    <row r="329" spans="1:21" s="26" customFormat="1" ht="27" customHeight="1" x14ac:dyDescent="0.25">
      <c r="A329" s="153" t="s">
        <v>1616</v>
      </c>
      <c r="B329" s="167" t="s">
        <v>213</v>
      </c>
      <c r="C329" s="149">
        <v>1950</v>
      </c>
      <c r="D329" s="147" t="s">
        <v>21</v>
      </c>
      <c r="E329" s="149" t="s">
        <v>20</v>
      </c>
      <c r="F329" s="147">
        <v>2</v>
      </c>
      <c r="G329" s="147">
        <v>1</v>
      </c>
      <c r="H329" s="229">
        <v>583.13</v>
      </c>
      <c r="I329" s="229">
        <v>465.3</v>
      </c>
      <c r="J329" s="229">
        <v>465.3</v>
      </c>
      <c r="K329" s="105">
        <f>SUM(L329:O329)</f>
        <v>121935.02</v>
      </c>
      <c r="L329" s="108">
        <v>0</v>
      </c>
      <c r="M329" s="108">
        <v>0</v>
      </c>
      <c r="N329" s="108">
        <v>0</v>
      </c>
      <c r="O329" s="108">
        <v>121935.02</v>
      </c>
      <c r="P329" s="112">
        <f>K329/H329</f>
        <v>209.1043506593727</v>
      </c>
      <c r="Q329" s="105">
        <v>9673</v>
      </c>
      <c r="R329" s="54" t="s">
        <v>42</v>
      </c>
      <c r="S329" s="25"/>
      <c r="T329" s="25"/>
      <c r="U329" s="25"/>
    </row>
    <row r="330" spans="1:21" s="26" customFormat="1" ht="27" customHeight="1" x14ac:dyDescent="0.25">
      <c r="A330" s="154"/>
      <c r="B330" s="168"/>
      <c r="C330" s="150"/>
      <c r="D330" s="148"/>
      <c r="E330" s="150"/>
      <c r="F330" s="148"/>
      <c r="G330" s="148"/>
      <c r="H330" s="230"/>
      <c r="I330" s="230"/>
      <c r="J330" s="230"/>
      <c r="K330" s="105">
        <f t="shared" si="72"/>
        <v>5787327</v>
      </c>
      <c r="L330" s="111">
        <v>0</v>
      </c>
      <c r="M330" s="111">
        <v>0</v>
      </c>
      <c r="N330" s="111">
        <v>0</v>
      </c>
      <c r="O330" s="111">
        <v>5787327</v>
      </c>
      <c r="P330" s="112">
        <f>K330/H329</f>
        <v>9924.5914290123983</v>
      </c>
      <c r="Q330" s="105">
        <v>9673</v>
      </c>
      <c r="R330" s="54" t="s">
        <v>43</v>
      </c>
      <c r="S330" s="25"/>
      <c r="T330" s="25"/>
      <c r="U330" s="25"/>
    </row>
    <row r="331" spans="1:21" s="26" customFormat="1" ht="27" customHeight="1" x14ac:dyDescent="0.25">
      <c r="A331" s="153" t="s">
        <v>1617</v>
      </c>
      <c r="B331" s="167" t="s">
        <v>214</v>
      </c>
      <c r="C331" s="149">
        <v>1950</v>
      </c>
      <c r="D331" s="147" t="s">
        <v>21</v>
      </c>
      <c r="E331" s="149" t="s">
        <v>20</v>
      </c>
      <c r="F331" s="159">
        <v>1</v>
      </c>
      <c r="G331" s="159">
        <v>3</v>
      </c>
      <c r="H331" s="229">
        <v>426.7</v>
      </c>
      <c r="I331" s="229">
        <v>309.3</v>
      </c>
      <c r="J331" s="229">
        <v>182.3</v>
      </c>
      <c r="K331" s="105">
        <f>SUM(L331:O331)</f>
        <v>100538.12</v>
      </c>
      <c r="L331" s="111">
        <v>0</v>
      </c>
      <c r="M331" s="111">
        <v>0</v>
      </c>
      <c r="N331" s="111">
        <v>0</v>
      </c>
      <c r="O331" s="111">
        <v>100538.12</v>
      </c>
      <c r="P331" s="112">
        <f>K331/H331</f>
        <v>235.61781110850714</v>
      </c>
      <c r="Q331" s="105">
        <v>9673</v>
      </c>
      <c r="R331" s="54" t="s">
        <v>42</v>
      </c>
      <c r="S331" s="25"/>
      <c r="T331" s="25"/>
      <c r="U331" s="25"/>
    </row>
    <row r="332" spans="1:21" s="26" customFormat="1" ht="27" customHeight="1" x14ac:dyDescent="0.25">
      <c r="A332" s="154"/>
      <c r="B332" s="168"/>
      <c r="C332" s="150"/>
      <c r="D332" s="148"/>
      <c r="E332" s="150"/>
      <c r="F332" s="160"/>
      <c r="G332" s="160"/>
      <c r="H332" s="230"/>
      <c r="I332" s="230"/>
      <c r="J332" s="230"/>
      <c r="K332" s="105">
        <f t="shared" si="72"/>
        <v>5768660</v>
      </c>
      <c r="L332" s="111">
        <v>0</v>
      </c>
      <c r="M332" s="111">
        <v>0</v>
      </c>
      <c r="N332" s="111">
        <v>0</v>
      </c>
      <c r="O332" s="111">
        <v>5768660</v>
      </c>
      <c r="P332" s="112">
        <f>K332/H331</f>
        <v>13519.240684321538</v>
      </c>
      <c r="Q332" s="105">
        <v>9673</v>
      </c>
      <c r="R332" s="54" t="s">
        <v>43</v>
      </c>
      <c r="S332" s="30"/>
      <c r="T332" s="30"/>
      <c r="U332" s="25"/>
    </row>
    <row r="333" spans="1:21" s="26" customFormat="1" ht="27" customHeight="1" x14ac:dyDescent="0.25">
      <c r="A333" s="155" t="s">
        <v>1618</v>
      </c>
      <c r="B333" s="198" t="s">
        <v>215</v>
      </c>
      <c r="C333" s="169">
        <v>1947</v>
      </c>
      <c r="D333" s="192" t="s">
        <v>21</v>
      </c>
      <c r="E333" s="169" t="s">
        <v>20</v>
      </c>
      <c r="F333" s="208">
        <v>1</v>
      </c>
      <c r="G333" s="208">
        <v>5</v>
      </c>
      <c r="H333" s="228">
        <v>363</v>
      </c>
      <c r="I333" s="228">
        <v>269</v>
      </c>
      <c r="J333" s="228">
        <v>181.9</v>
      </c>
      <c r="K333" s="105">
        <f t="shared" si="72"/>
        <v>32637.59</v>
      </c>
      <c r="L333" s="111">
        <v>0</v>
      </c>
      <c r="M333" s="111">
        <v>0</v>
      </c>
      <c r="N333" s="111">
        <v>0</v>
      </c>
      <c r="O333" s="108">
        <v>32637.59</v>
      </c>
      <c r="P333" s="112">
        <f t="shared" si="73"/>
        <v>89.910716253443525</v>
      </c>
      <c r="Q333" s="105">
        <v>9673</v>
      </c>
      <c r="R333" s="117" t="s">
        <v>41</v>
      </c>
      <c r="S333" s="30"/>
      <c r="T333" s="30"/>
      <c r="U333" s="25"/>
    </row>
    <row r="334" spans="1:21" ht="27" customHeight="1" x14ac:dyDescent="0.25">
      <c r="A334" s="155"/>
      <c r="B334" s="198"/>
      <c r="C334" s="169"/>
      <c r="D334" s="192"/>
      <c r="E334" s="169"/>
      <c r="F334" s="208"/>
      <c r="G334" s="208"/>
      <c r="H334" s="228"/>
      <c r="I334" s="228"/>
      <c r="J334" s="228"/>
      <c r="K334" s="105">
        <f>SUM(L334:O334)</f>
        <v>4074920</v>
      </c>
      <c r="L334" s="111">
        <v>0</v>
      </c>
      <c r="M334" s="111">
        <v>0</v>
      </c>
      <c r="N334" s="111">
        <v>0</v>
      </c>
      <c r="O334" s="111">
        <v>4074920</v>
      </c>
      <c r="P334" s="112">
        <f>K334/H333</f>
        <v>11225.674931129477</v>
      </c>
      <c r="Q334" s="105">
        <v>9673</v>
      </c>
      <c r="R334" s="117" t="s">
        <v>42</v>
      </c>
      <c r="S334" s="16"/>
      <c r="T334" s="16"/>
    </row>
    <row r="335" spans="1:21" s="33" customFormat="1" ht="27" customHeight="1" x14ac:dyDescent="0.25">
      <c r="A335" s="117" t="s">
        <v>1619</v>
      </c>
      <c r="B335" s="95" t="s">
        <v>943</v>
      </c>
      <c r="C335" s="97">
        <v>1960</v>
      </c>
      <c r="D335" s="104" t="s">
        <v>21</v>
      </c>
      <c r="E335" s="97" t="s">
        <v>20</v>
      </c>
      <c r="F335" s="99">
        <v>2</v>
      </c>
      <c r="G335" s="99">
        <v>3</v>
      </c>
      <c r="H335" s="100">
        <v>535.6</v>
      </c>
      <c r="I335" s="100">
        <v>352.1</v>
      </c>
      <c r="J335" s="100">
        <v>352.1</v>
      </c>
      <c r="K335" s="100">
        <f>SUM(L335:O335)</f>
        <v>1326633.6000000001</v>
      </c>
      <c r="L335" s="100">
        <v>0</v>
      </c>
      <c r="M335" s="100">
        <v>0</v>
      </c>
      <c r="N335" s="100">
        <v>0</v>
      </c>
      <c r="O335" s="100">
        <v>1326633.6000000001</v>
      </c>
      <c r="P335" s="100">
        <f>K335/H335</f>
        <v>2476.9111277072443</v>
      </c>
      <c r="Q335" s="100">
        <v>9673</v>
      </c>
      <c r="R335" s="117" t="s">
        <v>41</v>
      </c>
    </row>
    <row r="336" spans="1:21" s="26" customFormat="1" ht="27" customHeight="1" x14ac:dyDescent="0.25">
      <c r="A336" s="155" t="s">
        <v>1620</v>
      </c>
      <c r="B336" s="198" t="s">
        <v>216</v>
      </c>
      <c r="C336" s="169">
        <v>1959</v>
      </c>
      <c r="D336" s="192" t="s">
        <v>21</v>
      </c>
      <c r="E336" s="169" t="s">
        <v>20</v>
      </c>
      <c r="F336" s="208">
        <v>2</v>
      </c>
      <c r="G336" s="208">
        <v>2</v>
      </c>
      <c r="H336" s="228">
        <v>511.88</v>
      </c>
      <c r="I336" s="228">
        <v>392.5</v>
      </c>
      <c r="J336" s="228">
        <v>392.5</v>
      </c>
      <c r="K336" s="105">
        <f t="shared" si="72"/>
        <v>54170.080000000002</v>
      </c>
      <c r="L336" s="111">
        <v>0</v>
      </c>
      <c r="M336" s="111">
        <v>0</v>
      </c>
      <c r="N336" s="111">
        <v>0</v>
      </c>
      <c r="O336" s="111">
        <v>54170.080000000002</v>
      </c>
      <c r="P336" s="112">
        <f t="shared" si="73"/>
        <v>105.82574040790811</v>
      </c>
      <c r="Q336" s="105">
        <v>9673</v>
      </c>
      <c r="R336" s="54" t="s">
        <v>41</v>
      </c>
      <c r="S336" s="25"/>
      <c r="T336" s="25"/>
      <c r="U336" s="25"/>
    </row>
    <row r="337" spans="1:21" s="26" customFormat="1" ht="27" customHeight="1" x14ac:dyDescent="0.25">
      <c r="A337" s="155"/>
      <c r="B337" s="198"/>
      <c r="C337" s="169"/>
      <c r="D337" s="192"/>
      <c r="E337" s="169"/>
      <c r="F337" s="208"/>
      <c r="G337" s="208"/>
      <c r="H337" s="228"/>
      <c r="I337" s="228"/>
      <c r="J337" s="228"/>
      <c r="K337" s="105">
        <f>SUM(L337:O337)</f>
        <v>5153106</v>
      </c>
      <c r="L337" s="111">
        <v>0</v>
      </c>
      <c r="M337" s="111">
        <v>0</v>
      </c>
      <c r="N337" s="111">
        <v>0</v>
      </c>
      <c r="O337" s="111">
        <v>5153106</v>
      </c>
      <c r="P337" s="112">
        <f>K337/H336</f>
        <v>10067.019613972025</v>
      </c>
      <c r="Q337" s="105">
        <v>9673</v>
      </c>
      <c r="R337" s="54" t="s">
        <v>42</v>
      </c>
      <c r="S337" s="25"/>
      <c r="T337" s="25"/>
      <c r="U337" s="25"/>
    </row>
    <row r="338" spans="1:21" s="26" customFormat="1" ht="27" customHeight="1" x14ac:dyDescent="0.25">
      <c r="A338" s="131" t="s">
        <v>1621</v>
      </c>
      <c r="B338" s="95" t="s">
        <v>217</v>
      </c>
      <c r="C338" s="97">
        <v>1959</v>
      </c>
      <c r="D338" s="104" t="s">
        <v>21</v>
      </c>
      <c r="E338" s="97" t="s">
        <v>20</v>
      </c>
      <c r="F338" s="99">
        <v>2</v>
      </c>
      <c r="G338" s="99">
        <v>1</v>
      </c>
      <c r="H338" s="111">
        <v>396.8</v>
      </c>
      <c r="I338" s="111">
        <v>242.8</v>
      </c>
      <c r="J338" s="111">
        <v>146.30000000000001</v>
      </c>
      <c r="K338" s="105">
        <f t="shared" si="72"/>
        <v>4351010</v>
      </c>
      <c r="L338" s="111">
        <v>0</v>
      </c>
      <c r="M338" s="111">
        <v>0</v>
      </c>
      <c r="N338" s="111">
        <v>0</v>
      </c>
      <c r="O338" s="111">
        <v>4351010</v>
      </c>
      <c r="P338" s="112">
        <f t="shared" si="73"/>
        <v>10965.246975806451</v>
      </c>
      <c r="Q338" s="105">
        <v>9673</v>
      </c>
      <c r="R338" s="117" t="s">
        <v>42</v>
      </c>
      <c r="S338" s="25"/>
      <c r="T338" s="25"/>
      <c r="U338" s="25"/>
    </row>
    <row r="339" spans="1:21" s="26" customFormat="1" ht="27" customHeight="1" x14ac:dyDescent="0.25">
      <c r="A339" s="131" t="s">
        <v>1622</v>
      </c>
      <c r="B339" s="95" t="s">
        <v>218</v>
      </c>
      <c r="C339" s="97">
        <v>1958</v>
      </c>
      <c r="D339" s="104" t="s">
        <v>21</v>
      </c>
      <c r="E339" s="97" t="s">
        <v>20</v>
      </c>
      <c r="F339" s="99">
        <v>2</v>
      </c>
      <c r="G339" s="99">
        <v>1</v>
      </c>
      <c r="H339" s="109">
        <v>293.10000000000002</v>
      </c>
      <c r="I339" s="109">
        <v>242.7</v>
      </c>
      <c r="J339" s="109">
        <v>129.80000000000001</v>
      </c>
      <c r="K339" s="105">
        <f t="shared" si="72"/>
        <v>4374600</v>
      </c>
      <c r="L339" s="108">
        <v>0</v>
      </c>
      <c r="M339" s="108">
        <v>0</v>
      </c>
      <c r="N339" s="108">
        <v>0</v>
      </c>
      <c r="O339" s="109">
        <v>4374600</v>
      </c>
      <c r="P339" s="112">
        <f t="shared" si="73"/>
        <v>14925.281473899691</v>
      </c>
      <c r="Q339" s="105">
        <v>9673</v>
      </c>
      <c r="R339" s="101" t="s">
        <v>43</v>
      </c>
      <c r="S339" s="25"/>
      <c r="T339" s="25"/>
      <c r="U339" s="25"/>
    </row>
    <row r="340" spans="1:21" ht="27" customHeight="1" x14ac:dyDescent="0.25">
      <c r="A340" s="131" t="s">
        <v>1623</v>
      </c>
      <c r="B340" s="95" t="s">
        <v>1030</v>
      </c>
      <c r="C340" s="97">
        <v>1977</v>
      </c>
      <c r="D340" s="104" t="s">
        <v>21</v>
      </c>
      <c r="E340" s="97" t="s">
        <v>20</v>
      </c>
      <c r="F340" s="99">
        <v>5</v>
      </c>
      <c r="G340" s="99">
        <v>1</v>
      </c>
      <c r="H340" s="109">
        <v>2612.4</v>
      </c>
      <c r="I340" s="109">
        <v>1616.1</v>
      </c>
      <c r="J340" s="109">
        <v>996.3</v>
      </c>
      <c r="K340" s="105">
        <f>SUM(L340:O340)</f>
        <v>1928680</v>
      </c>
      <c r="L340" s="108">
        <v>0</v>
      </c>
      <c r="M340" s="108">
        <v>0</v>
      </c>
      <c r="N340" s="108">
        <v>0</v>
      </c>
      <c r="O340" s="109">
        <v>1928680</v>
      </c>
      <c r="P340" s="112">
        <f t="shared" si="73"/>
        <v>738.27897718572956</v>
      </c>
      <c r="Q340" s="105">
        <v>9673</v>
      </c>
      <c r="R340" s="101" t="s">
        <v>43</v>
      </c>
    </row>
    <row r="341" spans="1:21" s="33" customFormat="1" ht="27" customHeight="1" x14ac:dyDescent="0.25">
      <c r="A341" s="131" t="s">
        <v>1624</v>
      </c>
      <c r="B341" s="95" t="s">
        <v>944</v>
      </c>
      <c r="C341" s="97">
        <v>1959</v>
      </c>
      <c r="D341" s="97" t="s">
        <v>21</v>
      </c>
      <c r="E341" s="97" t="s">
        <v>20</v>
      </c>
      <c r="F341" s="99">
        <v>2</v>
      </c>
      <c r="G341" s="99">
        <v>1</v>
      </c>
      <c r="H341" s="100">
        <v>442.5</v>
      </c>
      <c r="I341" s="100">
        <v>372.8</v>
      </c>
      <c r="J341" s="100">
        <v>227.5</v>
      </c>
      <c r="K341" s="100">
        <f>SUM(L341:O341)</f>
        <v>2637062.5499999998</v>
      </c>
      <c r="L341" s="100">
        <v>0</v>
      </c>
      <c r="M341" s="100">
        <v>0</v>
      </c>
      <c r="N341" s="100">
        <v>0</v>
      </c>
      <c r="O341" s="100">
        <v>2637062.5499999998</v>
      </c>
      <c r="P341" s="100">
        <f>K341/H341</f>
        <v>5959.4633898305083</v>
      </c>
      <c r="Q341" s="100">
        <v>9673</v>
      </c>
      <c r="R341" s="117" t="s">
        <v>41</v>
      </c>
      <c r="S341" s="34"/>
      <c r="T341" s="34"/>
    </row>
    <row r="342" spans="1:21" s="26" customFormat="1" ht="27" customHeight="1" x14ac:dyDescent="0.25">
      <c r="A342" s="131" t="s">
        <v>1625</v>
      </c>
      <c r="B342" s="95" t="s">
        <v>221</v>
      </c>
      <c r="C342" s="97">
        <v>1959</v>
      </c>
      <c r="D342" s="104" t="s">
        <v>21</v>
      </c>
      <c r="E342" s="97" t="s">
        <v>20</v>
      </c>
      <c r="F342" s="115">
        <v>2</v>
      </c>
      <c r="G342" s="115">
        <v>1</v>
      </c>
      <c r="H342" s="109">
        <v>438.9</v>
      </c>
      <c r="I342" s="109">
        <v>370</v>
      </c>
      <c r="J342" s="109">
        <v>342.3</v>
      </c>
      <c r="K342" s="105">
        <f t="shared" si="72"/>
        <v>5224880</v>
      </c>
      <c r="L342" s="108">
        <v>0</v>
      </c>
      <c r="M342" s="108">
        <v>0</v>
      </c>
      <c r="N342" s="108">
        <v>0</v>
      </c>
      <c r="O342" s="109">
        <v>5224880</v>
      </c>
      <c r="P342" s="112">
        <f t="shared" si="73"/>
        <v>11904.488493962179</v>
      </c>
      <c r="Q342" s="105">
        <v>9673</v>
      </c>
      <c r="R342" s="117" t="s">
        <v>43</v>
      </c>
      <c r="S342" s="30"/>
      <c r="T342" s="30"/>
      <c r="U342" s="25"/>
    </row>
    <row r="343" spans="1:21" s="26" customFormat="1" ht="27" customHeight="1" x14ac:dyDescent="0.25">
      <c r="A343" s="131" t="s">
        <v>1626</v>
      </c>
      <c r="B343" s="95" t="s">
        <v>222</v>
      </c>
      <c r="C343" s="97">
        <v>1959</v>
      </c>
      <c r="D343" s="104" t="s">
        <v>21</v>
      </c>
      <c r="E343" s="97" t="s">
        <v>20</v>
      </c>
      <c r="F343" s="115">
        <v>2</v>
      </c>
      <c r="G343" s="115">
        <v>1</v>
      </c>
      <c r="H343" s="109">
        <v>293.10000000000002</v>
      </c>
      <c r="I343" s="109">
        <v>270.5</v>
      </c>
      <c r="J343" s="109">
        <v>202.6</v>
      </c>
      <c r="K343" s="105">
        <f t="shared" si="72"/>
        <v>3610850</v>
      </c>
      <c r="L343" s="108">
        <v>0</v>
      </c>
      <c r="M343" s="108">
        <v>0</v>
      </c>
      <c r="N343" s="108">
        <v>0</v>
      </c>
      <c r="O343" s="109">
        <v>3610850</v>
      </c>
      <c r="P343" s="112">
        <f t="shared" si="73"/>
        <v>12319.515523712043</v>
      </c>
      <c r="Q343" s="105">
        <v>9673</v>
      </c>
      <c r="R343" s="117" t="s">
        <v>43</v>
      </c>
      <c r="S343" s="30"/>
      <c r="T343" s="30"/>
      <c r="U343" s="25"/>
    </row>
    <row r="344" spans="1:21" s="33" customFormat="1" ht="27" customHeight="1" x14ac:dyDescent="0.25">
      <c r="A344" s="131" t="s">
        <v>1627</v>
      </c>
      <c r="B344" s="95" t="s">
        <v>945</v>
      </c>
      <c r="C344" s="97">
        <v>1957</v>
      </c>
      <c r="D344" s="104" t="s">
        <v>21</v>
      </c>
      <c r="E344" s="97" t="s">
        <v>20</v>
      </c>
      <c r="F344" s="99">
        <v>2</v>
      </c>
      <c r="G344" s="99">
        <v>1</v>
      </c>
      <c r="H344" s="100">
        <v>451.8</v>
      </c>
      <c r="I344" s="100">
        <v>396.2</v>
      </c>
      <c r="J344" s="100">
        <v>250.7</v>
      </c>
      <c r="K344" s="100">
        <f>SUM(L344:O344)</f>
        <v>953599.24</v>
      </c>
      <c r="L344" s="100">
        <v>0</v>
      </c>
      <c r="M344" s="100">
        <v>0</v>
      </c>
      <c r="N344" s="100">
        <v>0</v>
      </c>
      <c r="O344" s="100">
        <v>953599.24</v>
      </c>
      <c r="P344" s="100">
        <f>K344/H344</f>
        <v>2110.6667552014164</v>
      </c>
      <c r="Q344" s="100">
        <v>9673</v>
      </c>
      <c r="R344" s="117" t="s">
        <v>41</v>
      </c>
    </row>
    <row r="345" spans="1:21" s="33" customFormat="1" ht="27" customHeight="1" x14ac:dyDescent="0.25">
      <c r="A345" s="131" t="s">
        <v>1628</v>
      </c>
      <c r="B345" s="95" t="s">
        <v>965</v>
      </c>
      <c r="C345" s="97">
        <v>1965</v>
      </c>
      <c r="D345" s="104" t="s">
        <v>21</v>
      </c>
      <c r="E345" s="97" t="s">
        <v>20</v>
      </c>
      <c r="F345" s="99">
        <v>2</v>
      </c>
      <c r="G345" s="99">
        <v>2</v>
      </c>
      <c r="H345" s="100">
        <v>408.5</v>
      </c>
      <c r="I345" s="100">
        <v>361.7</v>
      </c>
      <c r="J345" s="100">
        <v>206.7</v>
      </c>
      <c r="K345" s="100">
        <f>SUM(L345:O345)</f>
        <v>3529360.8</v>
      </c>
      <c r="L345" s="100">
        <v>0</v>
      </c>
      <c r="M345" s="100">
        <v>0</v>
      </c>
      <c r="N345" s="100">
        <v>0</v>
      </c>
      <c r="O345" s="100">
        <v>3529360.8</v>
      </c>
      <c r="P345" s="100">
        <f>K345/H345</f>
        <v>8639.8061199510394</v>
      </c>
      <c r="Q345" s="100">
        <v>9673</v>
      </c>
      <c r="R345" s="117" t="s">
        <v>42</v>
      </c>
    </row>
    <row r="346" spans="1:21" s="33" customFormat="1" ht="27" customHeight="1" x14ac:dyDescent="0.25">
      <c r="A346" s="131" t="s">
        <v>1629</v>
      </c>
      <c r="B346" s="95" t="s">
        <v>983</v>
      </c>
      <c r="C346" s="97">
        <v>1978</v>
      </c>
      <c r="D346" s="104" t="s">
        <v>21</v>
      </c>
      <c r="E346" s="97" t="s">
        <v>20</v>
      </c>
      <c r="F346" s="99">
        <v>2</v>
      </c>
      <c r="G346" s="99">
        <v>3</v>
      </c>
      <c r="H346" s="100">
        <v>1308.76</v>
      </c>
      <c r="I346" s="100">
        <v>402.2</v>
      </c>
      <c r="J346" s="100">
        <v>557.9</v>
      </c>
      <c r="K346" s="100">
        <f>SUM(L346:O346)</f>
        <v>3200647.32</v>
      </c>
      <c r="L346" s="100">
        <v>0</v>
      </c>
      <c r="M346" s="100">
        <v>0</v>
      </c>
      <c r="N346" s="100">
        <v>0</v>
      </c>
      <c r="O346" s="100">
        <v>3200647.32</v>
      </c>
      <c r="P346" s="100">
        <f>K346/H346</f>
        <v>2445.5571074910599</v>
      </c>
      <c r="Q346" s="100">
        <v>9673</v>
      </c>
      <c r="R346" s="117" t="s">
        <v>42</v>
      </c>
    </row>
    <row r="347" spans="1:21" s="33" customFormat="1" ht="27" customHeight="1" x14ac:dyDescent="0.25">
      <c r="A347" s="131" t="s">
        <v>1630</v>
      </c>
      <c r="B347" s="95" t="s">
        <v>984</v>
      </c>
      <c r="C347" s="97">
        <v>1978</v>
      </c>
      <c r="D347" s="104" t="s">
        <v>21</v>
      </c>
      <c r="E347" s="97" t="s">
        <v>20</v>
      </c>
      <c r="F347" s="99">
        <v>2</v>
      </c>
      <c r="G347" s="99">
        <v>3</v>
      </c>
      <c r="H347" s="100">
        <v>1324.49</v>
      </c>
      <c r="I347" s="100">
        <v>412.8</v>
      </c>
      <c r="J347" s="100">
        <v>567.29999999999995</v>
      </c>
      <c r="K347" s="100">
        <f>SUM(L347:O347)</f>
        <v>3238185.45</v>
      </c>
      <c r="L347" s="100">
        <v>0</v>
      </c>
      <c r="M347" s="100">
        <v>0</v>
      </c>
      <c r="N347" s="100">
        <v>0</v>
      </c>
      <c r="O347" s="100">
        <v>3238185.45</v>
      </c>
      <c r="P347" s="100">
        <f>K347/H347</f>
        <v>2444.8545855385846</v>
      </c>
      <c r="Q347" s="100">
        <v>9673</v>
      </c>
      <c r="R347" s="117" t="s">
        <v>42</v>
      </c>
    </row>
    <row r="348" spans="1:21" ht="42" customHeight="1" x14ac:dyDescent="0.25">
      <c r="A348" s="193" t="s">
        <v>1054</v>
      </c>
      <c r="B348" s="193"/>
      <c r="C348" s="193"/>
      <c r="D348" s="193"/>
      <c r="E348" s="193"/>
      <c r="F348" s="193"/>
      <c r="G348" s="193"/>
      <c r="H348" s="193"/>
      <c r="I348" s="193"/>
      <c r="J348" s="193"/>
      <c r="K348" s="193"/>
      <c r="L348" s="193"/>
      <c r="M348" s="193"/>
      <c r="N348" s="193"/>
      <c r="O348" s="193"/>
      <c r="P348" s="193"/>
      <c r="Q348" s="193"/>
      <c r="R348" s="193"/>
    </row>
    <row r="349" spans="1:21" ht="42" customHeight="1" x14ac:dyDescent="0.25">
      <c r="A349" s="172" t="s">
        <v>248</v>
      </c>
      <c r="B349" s="172"/>
      <c r="C349" s="102" t="s">
        <v>22</v>
      </c>
      <c r="D349" s="102" t="s">
        <v>22</v>
      </c>
      <c r="E349" s="102" t="s">
        <v>22</v>
      </c>
      <c r="F349" s="134" t="s">
        <v>22</v>
      </c>
      <c r="G349" s="134" t="s">
        <v>22</v>
      </c>
      <c r="H349" s="135">
        <f t="shared" ref="H349:N349" si="74">SUM(H350:H367)</f>
        <v>10975.639999999996</v>
      </c>
      <c r="I349" s="135">
        <f t="shared" si="74"/>
        <v>59.2</v>
      </c>
      <c r="J349" s="135">
        <f t="shared" si="74"/>
        <v>9844.4800000000032</v>
      </c>
      <c r="K349" s="135">
        <f t="shared" si="74"/>
        <v>55723708.259999998</v>
      </c>
      <c r="L349" s="135">
        <f t="shared" si="74"/>
        <v>0</v>
      </c>
      <c r="M349" s="135">
        <f t="shared" si="74"/>
        <v>0</v>
      </c>
      <c r="N349" s="135">
        <f t="shared" si="74"/>
        <v>0</v>
      </c>
      <c r="O349" s="135">
        <f>SUM(O350:O367)</f>
        <v>55723708.259999998</v>
      </c>
      <c r="P349" s="51">
        <f>K349/H349</f>
        <v>5077.0349847480438</v>
      </c>
      <c r="Q349" s="136" t="s">
        <v>22</v>
      </c>
      <c r="R349" s="137" t="s">
        <v>22</v>
      </c>
    </row>
    <row r="350" spans="1:21" s="26" customFormat="1" ht="27" customHeight="1" x14ac:dyDescent="0.25">
      <c r="A350" s="117" t="s">
        <v>1631</v>
      </c>
      <c r="B350" s="95" t="s">
        <v>232</v>
      </c>
      <c r="C350" s="97">
        <v>1953</v>
      </c>
      <c r="D350" s="97" t="s">
        <v>21</v>
      </c>
      <c r="E350" s="97" t="s">
        <v>20</v>
      </c>
      <c r="F350" s="97">
        <v>2</v>
      </c>
      <c r="G350" s="97">
        <v>2</v>
      </c>
      <c r="H350" s="109">
        <v>692.6</v>
      </c>
      <c r="I350" s="109">
        <v>0</v>
      </c>
      <c r="J350" s="109">
        <v>469.54</v>
      </c>
      <c r="K350" s="105">
        <f t="shared" ref="K350:K367" si="75">SUM(L350:O350)</f>
        <v>6535410</v>
      </c>
      <c r="L350" s="109">
        <v>0</v>
      </c>
      <c r="M350" s="109">
        <v>0</v>
      </c>
      <c r="N350" s="109">
        <v>0</v>
      </c>
      <c r="O350" s="109">
        <v>6535410</v>
      </c>
      <c r="P350" s="112">
        <f t="shared" ref="P350:P366" si="76">K350/H350</f>
        <v>9436.0525555876411</v>
      </c>
      <c r="Q350" s="105">
        <v>9673</v>
      </c>
      <c r="R350" s="117" t="s">
        <v>42</v>
      </c>
      <c r="S350" s="25"/>
      <c r="T350" s="25"/>
      <c r="U350" s="25"/>
    </row>
    <row r="351" spans="1:21" s="25" customFormat="1" ht="27" customHeight="1" x14ac:dyDescent="0.25">
      <c r="A351" s="117" t="s">
        <v>1632</v>
      </c>
      <c r="B351" s="95" t="s">
        <v>233</v>
      </c>
      <c r="C351" s="97">
        <v>1954</v>
      </c>
      <c r="D351" s="97" t="s">
        <v>21</v>
      </c>
      <c r="E351" s="97" t="s">
        <v>20</v>
      </c>
      <c r="F351" s="99">
        <v>2</v>
      </c>
      <c r="G351" s="99">
        <v>2</v>
      </c>
      <c r="H351" s="109">
        <v>692.6</v>
      </c>
      <c r="I351" s="109">
        <v>0</v>
      </c>
      <c r="J351" s="109">
        <v>513.1</v>
      </c>
      <c r="K351" s="105">
        <f t="shared" si="75"/>
        <v>6523310</v>
      </c>
      <c r="L351" s="109">
        <v>0</v>
      </c>
      <c r="M351" s="109">
        <v>0</v>
      </c>
      <c r="N351" s="109">
        <v>0</v>
      </c>
      <c r="O351" s="100">
        <v>6523310</v>
      </c>
      <c r="P351" s="112">
        <f t="shared" si="76"/>
        <v>9418.5821542015583</v>
      </c>
      <c r="Q351" s="105">
        <v>9673</v>
      </c>
      <c r="R351" s="117" t="s">
        <v>42</v>
      </c>
    </row>
    <row r="352" spans="1:21" s="26" customFormat="1" ht="27" customHeight="1" x14ac:dyDescent="0.25">
      <c r="A352" s="200" t="s">
        <v>1633</v>
      </c>
      <c r="B352" s="198" t="s">
        <v>237</v>
      </c>
      <c r="C352" s="169">
        <v>1949</v>
      </c>
      <c r="D352" s="169" t="s">
        <v>21</v>
      </c>
      <c r="E352" s="169" t="s">
        <v>20</v>
      </c>
      <c r="F352" s="208">
        <v>2</v>
      </c>
      <c r="G352" s="208">
        <v>2</v>
      </c>
      <c r="H352" s="186">
        <v>567</v>
      </c>
      <c r="I352" s="186">
        <v>0</v>
      </c>
      <c r="J352" s="186">
        <v>514</v>
      </c>
      <c r="K352" s="105">
        <f>SUM(L352:O352)</f>
        <v>67931.94</v>
      </c>
      <c r="L352" s="109">
        <v>0</v>
      </c>
      <c r="M352" s="109">
        <v>0</v>
      </c>
      <c r="N352" s="109">
        <v>0</v>
      </c>
      <c r="O352" s="100">
        <v>67931.94</v>
      </c>
      <c r="P352" s="112">
        <f>K352/H352</f>
        <v>119.80941798941799</v>
      </c>
      <c r="Q352" s="105">
        <v>9673</v>
      </c>
      <c r="R352" s="117" t="s">
        <v>41</v>
      </c>
      <c r="S352" s="30">
        <f>O352+O354+O355+O356+O361+O364+O366</f>
        <v>10285380.459999999</v>
      </c>
      <c r="T352" s="25"/>
      <c r="U352" s="25"/>
    </row>
    <row r="353" spans="1:256" s="26" customFormat="1" ht="27" customHeight="1" x14ac:dyDescent="0.25">
      <c r="A353" s="200"/>
      <c r="B353" s="198"/>
      <c r="C353" s="169"/>
      <c r="D353" s="169"/>
      <c r="E353" s="169"/>
      <c r="F353" s="208"/>
      <c r="G353" s="208"/>
      <c r="H353" s="186"/>
      <c r="I353" s="186"/>
      <c r="J353" s="186"/>
      <c r="K353" s="105">
        <f>SUM(L353:O353)</f>
        <v>4471140</v>
      </c>
      <c r="L353" s="109">
        <v>0</v>
      </c>
      <c r="M353" s="109">
        <v>0</v>
      </c>
      <c r="N353" s="109">
        <v>0</v>
      </c>
      <c r="O353" s="100">
        <v>4471140</v>
      </c>
      <c r="P353" s="112">
        <f>K353/H352</f>
        <v>7885.6084656084658</v>
      </c>
      <c r="Q353" s="105">
        <v>9673</v>
      </c>
      <c r="R353" s="117" t="s">
        <v>42</v>
      </c>
      <c r="S353" s="25"/>
      <c r="T353" s="25"/>
      <c r="U353" s="25"/>
    </row>
    <row r="354" spans="1:256" s="25" customFormat="1" ht="27" customHeight="1" x14ac:dyDescent="0.25">
      <c r="A354" s="131" t="s">
        <v>1634</v>
      </c>
      <c r="B354" s="95" t="s">
        <v>234</v>
      </c>
      <c r="C354" s="97">
        <v>1950</v>
      </c>
      <c r="D354" s="97" t="s">
        <v>21</v>
      </c>
      <c r="E354" s="97" t="s">
        <v>249</v>
      </c>
      <c r="F354" s="99">
        <v>2</v>
      </c>
      <c r="G354" s="99">
        <v>2</v>
      </c>
      <c r="H354" s="109">
        <v>1006</v>
      </c>
      <c r="I354" s="109">
        <v>0</v>
      </c>
      <c r="J354" s="109">
        <v>915.9</v>
      </c>
      <c r="K354" s="105">
        <f t="shared" si="75"/>
        <v>1896196.86</v>
      </c>
      <c r="L354" s="109">
        <v>0</v>
      </c>
      <c r="M354" s="109">
        <v>0</v>
      </c>
      <c r="N354" s="109">
        <v>0</v>
      </c>
      <c r="O354" s="100">
        <v>1896196.86</v>
      </c>
      <c r="P354" s="112">
        <f t="shared" si="76"/>
        <v>1884.8875347912526</v>
      </c>
      <c r="Q354" s="105">
        <v>9673</v>
      </c>
      <c r="R354" s="117" t="s">
        <v>41</v>
      </c>
      <c r="U354" s="30"/>
    </row>
    <row r="355" spans="1:256" s="26" customFormat="1" ht="27" customHeight="1" x14ac:dyDescent="0.25">
      <c r="A355" s="131" t="s">
        <v>1635</v>
      </c>
      <c r="B355" s="95" t="s">
        <v>235</v>
      </c>
      <c r="C355" s="97">
        <v>1996</v>
      </c>
      <c r="D355" s="97" t="s">
        <v>21</v>
      </c>
      <c r="E355" s="97" t="s">
        <v>20</v>
      </c>
      <c r="F355" s="99">
        <v>5</v>
      </c>
      <c r="G355" s="99">
        <v>6</v>
      </c>
      <c r="H355" s="109">
        <v>3798.6</v>
      </c>
      <c r="I355" s="109">
        <v>0</v>
      </c>
      <c r="J355" s="109">
        <v>3700.9</v>
      </c>
      <c r="K355" s="105">
        <f t="shared" si="75"/>
        <v>3214200.37</v>
      </c>
      <c r="L355" s="109">
        <v>0</v>
      </c>
      <c r="M355" s="109">
        <v>0</v>
      </c>
      <c r="N355" s="109">
        <v>0</v>
      </c>
      <c r="O355" s="100">
        <v>3214200.37</v>
      </c>
      <c r="P355" s="112">
        <f t="shared" si="76"/>
        <v>846.15394355815306</v>
      </c>
      <c r="Q355" s="105">
        <v>9673</v>
      </c>
      <c r="R355" s="117" t="s">
        <v>41</v>
      </c>
      <c r="S355" s="25"/>
      <c r="T355" s="25"/>
      <c r="U355" s="25"/>
    </row>
    <row r="356" spans="1:256" s="25" customFormat="1" ht="27" customHeight="1" x14ac:dyDescent="0.25">
      <c r="A356" s="131" t="s">
        <v>1636</v>
      </c>
      <c r="B356" s="95" t="s">
        <v>236</v>
      </c>
      <c r="C356" s="97">
        <v>1952</v>
      </c>
      <c r="D356" s="97" t="s">
        <v>21</v>
      </c>
      <c r="E356" s="97" t="s">
        <v>20</v>
      </c>
      <c r="F356" s="99">
        <v>2</v>
      </c>
      <c r="G356" s="99">
        <v>2</v>
      </c>
      <c r="H356" s="109">
        <v>615.4</v>
      </c>
      <c r="I356" s="109">
        <v>0</v>
      </c>
      <c r="J356" s="109">
        <v>570.79999999999995</v>
      </c>
      <c r="K356" s="105">
        <f t="shared" si="75"/>
        <v>1436634.33</v>
      </c>
      <c r="L356" s="109">
        <v>0</v>
      </c>
      <c r="M356" s="109">
        <v>0</v>
      </c>
      <c r="N356" s="109">
        <v>0</v>
      </c>
      <c r="O356" s="100">
        <v>1436634.33</v>
      </c>
      <c r="P356" s="112">
        <f t="shared" si="76"/>
        <v>2334.4724244393892</v>
      </c>
      <c r="Q356" s="105">
        <v>9673</v>
      </c>
      <c r="R356" s="117" t="s">
        <v>41</v>
      </c>
    </row>
    <row r="357" spans="1:256" s="26" customFormat="1" ht="27" customHeight="1" x14ac:dyDescent="0.25">
      <c r="A357" s="131" t="s">
        <v>1637</v>
      </c>
      <c r="B357" s="95" t="s">
        <v>238</v>
      </c>
      <c r="C357" s="97">
        <v>1960</v>
      </c>
      <c r="D357" s="97" t="s">
        <v>21</v>
      </c>
      <c r="E357" s="97" t="s">
        <v>20</v>
      </c>
      <c r="F357" s="99">
        <v>2</v>
      </c>
      <c r="G357" s="99">
        <v>2</v>
      </c>
      <c r="H357" s="109">
        <v>417</v>
      </c>
      <c r="I357" s="109">
        <v>0</v>
      </c>
      <c r="J357" s="109">
        <v>359.8</v>
      </c>
      <c r="K357" s="105">
        <f t="shared" si="75"/>
        <v>4508224</v>
      </c>
      <c r="L357" s="66">
        <v>0</v>
      </c>
      <c r="M357" s="66">
        <v>0</v>
      </c>
      <c r="N357" s="66">
        <v>0</v>
      </c>
      <c r="O357" s="100">
        <v>4508224</v>
      </c>
      <c r="P357" s="112">
        <f t="shared" si="76"/>
        <v>10811.088729016787</v>
      </c>
      <c r="Q357" s="105">
        <v>9673</v>
      </c>
      <c r="R357" s="117" t="s">
        <v>43</v>
      </c>
      <c r="S357" s="30"/>
      <c r="T357" s="30"/>
      <c r="U357" s="25"/>
    </row>
    <row r="358" spans="1:256" s="26" customFormat="1" ht="27" customHeight="1" x14ac:dyDescent="0.25">
      <c r="A358" s="131" t="s">
        <v>1638</v>
      </c>
      <c r="B358" s="95" t="s">
        <v>241</v>
      </c>
      <c r="C358" s="97">
        <v>1959</v>
      </c>
      <c r="D358" s="97" t="s">
        <v>21</v>
      </c>
      <c r="E358" s="97" t="s">
        <v>20</v>
      </c>
      <c r="F358" s="99">
        <v>2</v>
      </c>
      <c r="G358" s="99">
        <v>1</v>
      </c>
      <c r="H358" s="100">
        <v>299.89999999999998</v>
      </c>
      <c r="I358" s="100">
        <v>0</v>
      </c>
      <c r="J358" s="100">
        <v>275.10000000000002</v>
      </c>
      <c r="K358" s="105">
        <f>SUM(L358:O358)</f>
        <v>2852422</v>
      </c>
      <c r="L358" s="35">
        <v>0</v>
      </c>
      <c r="M358" s="35">
        <v>0</v>
      </c>
      <c r="N358" s="35">
        <v>0</v>
      </c>
      <c r="O358" s="100">
        <v>2852422</v>
      </c>
      <c r="P358" s="112">
        <f>K358/H358</f>
        <v>9511.2437479159726</v>
      </c>
      <c r="Q358" s="105">
        <v>9673</v>
      </c>
      <c r="R358" s="117" t="s">
        <v>43</v>
      </c>
      <c r="S358" s="30"/>
      <c r="T358" s="30"/>
      <c r="U358" s="25"/>
    </row>
    <row r="359" spans="1:256" s="26" customFormat="1" ht="27" customHeight="1" x14ac:dyDescent="0.25">
      <c r="A359" s="131" t="s">
        <v>1639</v>
      </c>
      <c r="B359" s="95" t="s">
        <v>239</v>
      </c>
      <c r="C359" s="97">
        <v>1960</v>
      </c>
      <c r="D359" s="97" t="s">
        <v>21</v>
      </c>
      <c r="E359" s="97" t="s">
        <v>20</v>
      </c>
      <c r="F359" s="99">
        <v>2</v>
      </c>
      <c r="G359" s="99">
        <v>1</v>
      </c>
      <c r="H359" s="109">
        <v>299.8</v>
      </c>
      <c r="I359" s="109">
        <v>0</v>
      </c>
      <c r="J359" s="109">
        <v>276.5</v>
      </c>
      <c r="K359" s="105">
        <f t="shared" si="75"/>
        <v>3620606</v>
      </c>
      <c r="L359" s="66">
        <v>0</v>
      </c>
      <c r="M359" s="66">
        <v>0</v>
      </c>
      <c r="N359" s="66">
        <v>0</v>
      </c>
      <c r="O359" s="100">
        <v>3620606</v>
      </c>
      <c r="P359" s="112">
        <f>K359/H359</f>
        <v>12076.737825216811</v>
      </c>
      <c r="Q359" s="105">
        <v>9673</v>
      </c>
      <c r="R359" s="117" t="s">
        <v>43</v>
      </c>
      <c r="S359" s="25"/>
      <c r="T359" s="25"/>
      <c r="U359" s="25"/>
    </row>
    <row r="360" spans="1:256" s="26" customFormat="1" ht="27" customHeight="1" x14ac:dyDescent="0.25">
      <c r="A360" s="131" t="s">
        <v>1640</v>
      </c>
      <c r="B360" s="95" t="s">
        <v>240</v>
      </c>
      <c r="C360" s="104">
        <v>1958</v>
      </c>
      <c r="D360" s="97" t="s">
        <v>21</v>
      </c>
      <c r="E360" s="104" t="s">
        <v>250</v>
      </c>
      <c r="F360" s="104">
        <v>2</v>
      </c>
      <c r="G360" s="104">
        <v>1</v>
      </c>
      <c r="H360" s="108">
        <v>476.8</v>
      </c>
      <c r="I360" s="108">
        <v>0</v>
      </c>
      <c r="J360" s="108">
        <v>362.8</v>
      </c>
      <c r="K360" s="105">
        <f t="shared" si="75"/>
        <v>3865620</v>
      </c>
      <c r="L360" s="35">
        <v>0</v>
      </c>
      <c r="M360" s="35">
        <v>0</v>
      </c>
      <c r="N360" s="35">
        <v>0</v>
      </c>
      <c r="O360" s="108">
        <v>3865620</v>
      </c>
      <c r="P360" s="112">
        <f t="shared" si="76"/>
        <v>8107.4244966442948</v>
      </c>
      <c r="Q360" s="105">
        <v>9673</v>
      </c>
      <c r="R360" s="101" t="s">
        <v>42</v>
      </c>
      <c r="S360" s="25"/>
      <c r="T360" s="25"/>
      <c r="U360" s="25"/>
    </row>
    <row r="361" spans="1:256" s="26" customFormat="1" ht="27" customHeight="1" x14ac:dyDescent="0.25">
      <c r="A361" s="200" t="s">
        <v>1641</v>
      </c>
      <c r="B361" s="198" t="s">
        <v>243</v>
      </c>
      <c r="C361" s="192">
        <v>1952</v>
      </c>
      <c r="D361" s="192" t="s">
        <v>21</v>
      </c>
      <c r="E361" s="192" t="s">
        <v>20</v>
      </c>
      <c r="F361" s="187">
        <v>2</v>
      </c>
      <c r="G361" s="187">
        <v>1</v>
      </c>
      <c r="H361" s="228">
        <v>334.8</v>
      </c>
      <c r="I361" s="228">
        <v>0</v>
      </c>
      <c r="J361" s="228">
        <v>258.60000000000002</v>
      </c>
      <c r="K361" s="105">
        <f>SUM(L361:O361)</f>
        <v>43502.720000000001</v>
      </c>
      <c r="L361" s="67">
        <v>0</v>
      </c>
      <c r="M361" s="67">
        <v>0</v>
      </c>
      <c r="N361" s="67">
        <v>0</v>
      </c>
      <c r="O361" s="100">
        <v>43502.720000000001</v>
      </c>
      <c r="P361" s="112">
        <f>K361/H361</f>
        <v>129.93643966547191</v>
      </c>
      <c r="Q361" s="105">
        <v>9673</v>
      </c>
      <c r="R361" s="54" t="s">
        <v>41</v>
      </c>
      <c r="S361" s="25"/>
      <c r="T361" s="25"/>
      <c r="U361" s="25"/>
    </row>
    <row r="362" spans="1:256" s="26" customFormat="1" ht="27" customHeight="1" x14ac:dyDescent="0.25">
      <c r="A362" s="200"/>
      <c r="B362" s="198"/>
      <c r="C362" s="192"/>
      <c r="D362" s="192"/>
      <c r="E362" s="192"/>
      <c r="F362" s="187"/>
      <c r="G362" s="187"/>
      <c r="H362" s="228"/>
      <c r="I362" s="228"/>
      <c r="J362" s="228"/>
      <c r="K362" s="105">
        <f>SUM(L362:O362)</f>
        <v>3096980</v>
      </c>
      <c r="L362" s="67">
        <v>0</v>
      </c>
      <c r="M362" s="67">
        <v>0</v>
      </c>
      <c r="N362" s="67">
        <v>0</v>
      </c>
      <c r="O362" s="105">
        <v>3096980</v>
      </c>
      <c r="P362" s="112">
        <f>K362/H361</f>
        <v>9250.2389486260454</v>
      </c>
      <c r="Q362" s="105">
        <v>9673</v>
      </c>
      <c r="R362" s="54" t="s">
        <v>42</v>
      </c>
      <c r="S362" s="25"/>
      <c r="T362" s="25"/>
      <c r="U362" s="25"/>
    </row>
    <row r="363" spans="1:256" s="26" customFormat="1" ht="27" customHeight="1" x14ac:dyDescent="0.25">
      <c r="A363" s="117" t="s">
        <v>1642</v>
      </c>
      <c r="B363" s="95" t="s">
        <v>242</v>
      </c>
      <c r="C363" s="104">
        <v>1959</v>
      </c>
      <c r="D363" s="97" t="s">
        <v>21</v>
      </c>
      <c r="E363" s="97" t="s">
        <v>20</v>
      </c>
      <c r="F363" s="104">
        <v>2</v>
      </c>
      <c r="G363" s="104">
        <v>1</v>
      </c>
      <c r="H363" s="108">
        <v>210.5</v>
      </c>
      <c r="I363" s="108">
        <v>0</v>
      </c>
      <c r="J363" s="108">
        <v>192.1</v>
      </c>
      <c r="K363" s="105">
        <f t="shared" si="75"/>
        <v>3484976</v>
      </c>
      <c r="L363" s="35">
        <v>0</v>
      </c>
      <c r="M363" s="35">
        <v>0</v>
      </c>
      <c r="N363" s="35">
        <v>0</v>
      </c>
      <c r="O363" s="108">
        <v>3484976</v>
      </c>
      <c r="P363" s="112">
        <f t="shared" si="76"/>
        <v>16555.705463182898</v>
      </c>
      <c r="Q363" s="105">
        <v>9673</v>
      </c>
      <c r="R363" s="101" t="s">
        <v>43</v>
      </c>
      <c r="S363" s="25"/>
      <c r="T363" s="25"/>
      <c r="U363" s="25"/>
    </row>
    <row r="364" spans="1:256" s="25" customFormat="1" ht="27" customHeight="1" x14ac:dyDescent="0.25">
      <c r="A364" s="117" t="s">
        <v>1643</v>
      </c>
      <c r="B364" s="95" t="s">
        <v>244</v>
      </c>
      <c r="C364" s="97">
        <v>1974</v>
      </c>
      <c r="D364" s="104" t="s">
        <v>21</v>
      </c>
      <c r="E364" s="104" t="s">
        <v>20</v>
      </c>
      <c r="F364" s="99">
        <v>2</v>
      </c>
      <c r="G364" s="99">
        <v>2</v>
      </c>
      <c r="H364" s="109">
        <v>583.04999999999995</v>
      </c>
      <c r="I364" s="109">
        <v>0</v>
      </c>
      <c r="J364" s="109">
        <v>533.95000000000005</v>
      </c>
      <c r="K364" s="105">
        <f t="shared" si="75"/>
        <v>3590879.95</v>
      </c>
      <c r="L364" s="35">
        <v>0</v>
      </c>
      <c r="M364" s="35">
        <v>0</v>
      </c>
      <c r="N364" s="35">
        <v>0</v>
      </c>
      <c r="O364" s="100">
        <v>3590879.95</v>
      </c>
      <c r="P364" s="112">
        <f t="shared" si="76"/>
        <v>6158.7856101535035</v>
      </c>
      <c r="Q364" s="105">
        <v>9673</v>
      </c>
      <c r="R364" s="117" t="s">
        <v>41</v>
      </c>
      <c r="S364" s="30"/>
      <c r="T364" s="30"/>
    </row>
    <row r="365" spans="1:256" s="25" customFormat="1" ht="27" customHeight="1" x14ac:dyDescent="0.25">
      <c r="A365" s="117" t="s">
        <v>1644</v>
      </c>
      <c r="B365" s="95" t="s">
        <v>905</v>
      </c>
      <c r="C365" s="97">
        <v>1976</v>
      </c>
      <c r="D365" s="104" t="s">
        <v>21</v>
      </c>
      <c r="E365" s="104" t="s">
        <v>20</v>
      </c>
      <c r="F365" s="99">
        <v>2</v>
      </c>
      <c r="G365" s="99">
        <v>2</v>
      </c>
      <c r="H365" s="109">
        <v>801.3</v>
      </c>
      <c r="I365" s="109">
        <v>59.2</v>
      </c>
      <c r="J365" s="109">
        <v>742.1</v>
      </c>
      <c r="K365" s="105">
        <f>SUM(L365:O365)</f>
        <v>4190719.8</v>
      </c>
      <c r="L365" s="35">
        <v>0</v>
      </c>
      <c r="M365" s="35">
        <v>0</v>
      </c>
      <c r="N365" s="35">
        <v>0</v>
      </c>
      <c r="O365" s="100">
        <v>4190719.8</v>
      </c>
      <c r="P365" s="112">
        <f t="shared" si="76"/>
        <v>5229.901160614002</v>
      </c>
      <c r="Q365" s="105">
        <v>9673</v>
      </c>
      <c r="R365" s="101" t="s">
        <v>42</v>
      </c>
      <c r="S365" s="30"/>
      <c r="T365" s="30"/>
      <c r="IV365" s="25">
        <f>SUM(A365:IU365)</f>
        <v>8399925.1011606138</v>
      </c>
    </row>
    <row r="366" spans="1:256" s="25" customFormat="1" ht="27" customHeight="1" x14ac:dyDescent="0.25">
      <c r="A366" s="200" t="s">
        <v>1645</v>
      </c>
      <c r="B366" s="198" t="s">
        <v>245</v>
      </c>
      <c r="C366" s="169">
        <v>1951</v>
      </c>
      <c r="D366" s="169" t="s">
        <v>21</v>
      </c>
      <c r="E366" s="192" t="s">
        <v>250</v>
      </c>
      <c r="F366" s="208">
        <v>2</v>
      </c>
      <c r="G366" s="208">
        <v>1</v>
      </c>
      <c r="H366" s="209">
        <v>180.29</v>
      </c>
      <c r="I366" s="209">
        <v>0</v>
      </c>
      <c r="J366" s="209">
        <v>159.29</v>
      </c>
      <c r="K366" s="105">
        <f>SUM(L366:O366)</f>
        <v>36034.29</v>
      </c>
      <c r="L366" s="35">
        <v>0</v>
      </c>
      <c r="M366" s="35">
        <v>0</v>
      </c>
      <c r="N366" s="35">
        <v>0</v>
      </c>
      <c r="O366" s="100">
        <v>36034.29</v>
      </c>
      <c r="P366" s="112">
        <f t="shared" si="76"/>
        <v>199.86848965555495</v>
      </c>
      <c r="Q366" s="105">
        <v>9673</v>
      </c>
      <c r="R366" s="101" t="s">
        <v>41</v>
      </c>
      <c r="S366" s="30"/>
      <c r="T366" s="30"/>
    </row>
    <row r="367" spans="1:256" s="25" customFormat="1" ht="27" customHeight="1" x14ac:dyDescent="0.25">
      <c r="A367" s="200"/>
      <c r="B367" s="198"/>
      <c r="C367" s="169"/>
      <c r="D367" s="169"/>
      <c r="E367" s="192"/>
      <c r="F367" s="208"/>
      <c r="G367" s="208"/>
      <c r="H367" s="209"/>
      <c r="I367" s="209"/>
      <c r="J367" s="209"/>
      <c r="K367" s="105">
        <f t="shared" si="75"/>
        <v>2288920</v>
      </c>
      <c r="L367" s="35">
        <v>0</v>
      </c>
      <c r="M367" s="35">
        <v>0</v>
      </c>
      <c r="N367" s="35">
        <v>0</v>
      </c>
      <c r="O367" s="100">
        <v>2288920</v>
      </c>
      <c r="P367" s="112">
        <f>K367/H366</f>
        <v>12695.767929447002</v>
      </c>
      <c r="Q367" s="105">
        <v>9673</v>
      </c>
      <c r="R367" s="117" t="s">
        <v>42</v>
      </c>
    </row>
    <row r="368" spans="1:256" ht="42" customHeight="1" x14ac:dyDescent="0.25">
      <c r="A368" s="193" t="s">
        <v>1055</v>
      </c>
      <c r="B368" s="193"/>
      <c r="C368" s="193"/>
      <c r="D368" s="193"/>
      <c r="E368" s="193"/>
      <c r="F368" s="193"/>
      <c r="G368" s="193"/>
      <c r="H368" s="193"/>
      <c r="I368" s="193"/>
      <c r="J368" s="193"/>
      <c r="K368" s="193"/>
      <c r="L368" s="193"/>
      <c r="M368" s="193"/>
      <c r="N368" s="193"/>
      <c r="O368" s="193"/>
      <c r="P368" s="193"/>
      <c r="Q368" s="193"/>
      <c r="R368" s="193"/>
    </row>
    <row r="369" spans="1:21" ht="42" customHeight="1" x14ac:dyDescent="0.25">
      <c r="A369" s="172" t="s">
        <v>1016</v>
      </c>
      <c r="B369" s="172"/>
      <c r="C369" s="102" t="s">
        <v>22</v>
      </c>
      <c r="D369" s="102" t="s">
        <v>22</v>
      </c>
      <c r="E369" s="102" t="s">
        <v>22</v>
      </c>
      <c r="F369" s="134" t="s">
        <v>22</v>
      </c>
      <c r="G369" s="134" t="s">
        <v>22</v>
      </c>
      <c r="H369" s="135">
        <f t="shared" ref="H369:N369" si="77">SUM(H370)</f>
        <v>460</v>
      </c>
      <c r="I369" s="135">
        <f t="shared" si="77"/>
        <v>60</v>
      </c>
      <c r="J369" s="135">
        <f t="shared" si="77"/>
        <v>400</v>
      </c>
      <c r="K369" s="135">
        <f t="shared" si="77"/>
        <v>3461922.2</v>
      </c>
      <c r="L369" s="135">
        <f t="shared" si="77"/>
        <v>0</v>
      </c>
      <c r="M369" s="135">
        <f t="shared" si="77"/>
        <v>0</v>
      </c>
      <c r="N369" s="135">
        <f t="shared" si="77"/>
        <v>0</v>
      </c>
      <c r="O369" s="135">
        <f>SUM(O370)</f>
        <v>3461922.2</v>
      </c>
      <c r="P369" s="51">
        <f>K369/H369</f>
        <v>7525.9178260869567</v>
      </c>
      <c r="Q369" s="136" t="s">
        <v>22</v>
      </c>
      <c r="R369" s="137" t="s">
        <v>22</v>
      </c>
    </row>
    <row r="370" spans="1:21" s="26" customFormat="1" ht="27" customHeight="1" x14ac:dyDescent="0.25">
      <c r="A370" s="117" t="s">
        <v>1646</v>
      </c>
      <c r="B370" s="95" t="s">
        <v>906</v>
      </c>
      <c r="C370" s="117" t="s">
        <v>907</v>
      </c>
      <c r="D370" s="97" t="s">
        <v>21</v>
      </c>
      <c r="E370" s="104" t="s">
        <v>20</v>
      </c>
      <c r="F370" s="117" t="s">
        <v>253</v>
      </c>
      <c r="G370" s="117" t="s">
        <v>253</v>
      </c>
      <c r="H370" s="109">
        <v>460</v>
      </c>
      <c r="I370" s="109">
        <v>60</v>
      </c>
      <c r="J370" s="109">
        <v>400</v>
      </c>
      <c r="K370" s="105">
        <f>SUM(L370:O370)</f>
        <v>3461922.2</v>
      </c>
      <c r="L370" s="66">
        <v>0</v>
      </c>
      <c r="M370" s="66">
        <v>0</v>
      </c>
      <c r="N370" s="66">
        <v>0</v>
      </c>
      <c r="O370" s="109">
        <v>3461922.2</v>
      </c>
      <c r="P370" s="112">
        <f>K370/H370</f>
        <v>7525.9178260869567</v>
      </c>
      <c r="Q370" s="105">
        <v>9673</v>
      </c>
      <c r="R370" s="117" t="s">
        <v>42</v>
      </c>
      <c r="S370" s="25"/>
      <c r="T370" s="25"/>
      <c r="U370" s="25"/>
    </row>
    <row r="371" spans="1:21" ht="42" customHeight="1" x14ac:dyDescent="0.25">
      <c r="A371" s="193" t="s">
        <v>1056</v>
      </c>
      <c r="B371" s="193"/>
      <c r="C371" s="193"/>
      <c r="D371" s="193"/>
      <c r="E371" s="193"/>
      <c r="F371" s="193"/>
      <c r="G371" s="193"/>
      <c r="H371" s="193"/>
      <c r="I371" s="193"/>
      <c r="J371" s="193"/>
      <c r="K371" s="193"/>
      <c r="L371" s="193"/>
      <c r="M371" s="193"/>
      <c r="N371" s="193"/>
      <c r="O371" s="193"/>
      <c r="P371" s="193"/>
      <c r="Q371" s="193"/>
      <c r="R371" s="193"/>
    </row>
    <row r="372" spans="1:21" ht="42" customHeight="1" x14ac:dyDescent="0.25">
      <c r="A372" s="172" t="s">
        <v>251</v>
      </c>
      <c r="B372" s="172"/>
      <c r="C372" s="102" t="s">
        <v>22</v>
      </c>
      <c r="D372" s="102" t="s">
        <v>22</v>
      </c>
      <c r="E372" s="102" t="s">
        <v>22</v>
      </c>
      <c r="F372" s="134" t="s">
        <v>22</v>
      </c>
      <c r="G372" s="134" t="s">
        <v>22</v>
      </c>
      <c r="H372" s="135">
        <f t="shared" ref="H372:N372" si="78">SUM(H373:H375)</f>
        <v>1949.5600000000002</v>
      </c>
      <c r="I372" s="135">
        <f t="shared" si="78"/>
        <v>126.6</v>
      </c>
      <c r="J372" s="135">
        <f t="shared" si="78"/>
        <v>1467.6499999999999</v>
      </c>
      <c r="K372" s="135">
        <f t="shared" si="78"/>
        <v>11196670</v>
      </c>
      <c r="L372" s="135">
        <f t="shared" si="78"/>
        <v>0</v>
      </c>
      <c r="M372" s="135">
        <f t="shared" si="78"/>
        <v>0</v>
      </c>
      <c r="N372" s="135">
        <f t="shared" si="78"/>
        <v>0</v>
      </c>
      <c r="O372" s="135">
        <f>SUM(O373:O375)</f>
        <v>11196670</v>
      </c>
      <c r="P372" s="51">
        <f>K372/H372</f>
        <v>5743.1779478446415</v>
      </c>
      <c r="Q372" s="136" t="s">
        <v>22</v>
      </c>
      <c r="R372" s="137" t="s">
        <v>22</v>
      </c>
    </row>
    <row r="373" spans="1:21" s="26" customFormat="1" ht="27" customHeight="1" x14ac:dyDescent="0.25">
      <c r="A373" s="117" t="s">
        <v>1647</v>
      </c>
      <c r="B373" s="95" t="s">
        <v>246</v>
      </c>
      <c r="C373" s="117" t="s">
        <v>252</v>
      </c>
      <c r="D373" s="97" t="s">
        <v>21</v>
      </c>
      <c r="E373" s="104" t="s">
        <v>20</v>
      </c>
      <c r="F373" s="117" t="s">
        <v>253</v>
      </c>
      <c r="G373" s="117" t="s">
        <v>254</v>
      </c>
      <c r="H373" s="109">
        <v>1113.9000000000001</v>
      </c>
      <c r="I373" s="109">
        <v>0</v>
      </c>
      <c r="J373" s="109">
        <v>814</v>
      </c>
      <c r="K373" s="105">
        <f>SUM(L373:O373)</f>
        <v>4060210</v>
      </c>
      <c r="L373" s="66">
        <v>0</v>
      </c>
      <c r="M373" s="66">
        <v>0</v>
      </c>
      <c r="N373" s="66">
        <v>0</v>
      </c>
      <c r="O373" s="109">
        <v>4060210</v>
      </c>
      <c r="P373" s="112">
        <f>K373/H373</f>
        <v>3645.0399497261869</v>
      </c>
      <c r="Q373" s="105">
        <v>9673</v>
      </c>
      <c r="R373" s="117" t="s">
        <v>42</v>
      </c>
      <c r="S373" s="25"/>
      <c r="T373" s="25"/>
      <c r="U373" s="25"/>
    </row>
    <row r="374" spans="1:21" s="26" customFormat="1" ht="27" customHeight="1" x14ac:dyDescent="0.25">
      <c r="A374" s="117" t="s">
        <v>1648</v>
      </c>
      <c r="B374" s="95" t="s">
        <v>1043</v>
      </c>
      <c r="C374" s="117" t="s">
        <v>1044</v>
      </c>
      <c r="D374" s="97" t="s">
        <v>21</v>
      </c>
      <c r="E374" s="104" t="s">
        <v>20</v>
      </c>
      <c r="F374" s="117" t="s">
        <v>253</v>
      </c>
      <c r="G374" s="117" t="s">
        <v>254</v>
      </c>
      <c r="H374" s="109">
        <v>563.36</v>
      </c>
      <c r="I374" s="109">
        <v>0</v>
      </c>
      <c r="J374" s="109">
        <v>518.04999999999995</v>
      </c>
      <c r="K374" s="105">
        <f>SUM(L374:O374)</f>
        <v>3300000</v>
      </c>
      <c r="L374" s="66">
        <v>0</v>
      </c>
      <c r="M374" s="66">
        <v>0</v>
      </c>
      <c r="N374" s="66">
        <v>0</v>
      </c>
      <c r="O374" s="109">
        <v>3300000</v>
      </c>
      <c r="P374" s="112">
        <f>K374/H374</f>
        <v>5857.7108775915931</v>
      </c>
      <c r="Q374" s="105">
        <v>9673</v>
      </c>
      <c r="R374" s="101" t="s">
        <v>43</v>
      </c>
      <c r="S374" s="25"/>
      <c r="T374" s="25"/>
      <c r="U374" s="25"/>
    </row>
    <row r="375" spans="1:21" s="26" customFormat="1" ht="27" customHeight="1" x14ac:dyDescent="0.25">
      <c r="A375" s="117" t="s">
        <v>1649</v>
      </c>
      <c r="B375" s="95" t="s">
        <v>247</v>
      </c>
      <c r="C375" s="97">
        <v>1960</v>
      </c>
      <c r="D375" s="97" t="s">
        <v>21</v>
      </c>
      <c r="E375" s="104" t="s">
        <v>20</v>
      </c>
      <c r="F375" s="99">
        <v>2</v>
      </c>
      <c r="G375" s="99">
        <v>1</v>
      </c>
      <c r="H375" s="112">
        <v>272.3</v>
      </c>
      <c r="I375" s="112">
        <v>126.6</v>
      </c>
      <c r="J375" s="112">
        <v>135.6</v>
      </c>
      <c r="K375" s="105">
        <f>SUM(L375:O375)</f>
        <v>3836460</v>
      </c>
      <c r="L375" s="35">
        <v>0</v>
      </c>
      <c r="M375" s="35">
        <v>0</v>
      </c>
      <c r="N375" s="35">
        <v>0</v>
      </c>
      <c r="O375" s="112">
        <v>3836460</v>
      </c>
      <c r="P375" s="112">
        <f>K375/H375</f>
        <v>14089.092912229158</v>
      </c>
      <c r="Q375" s="105">
        <v>9673</v>
      </c>
      <c r="R375" s="101" t="s">
        <v>43</v>
      </c>
      <c r="S375" s="25"/>
      <c r="T375" s="25"/>
      <c r="U375" s="25"/>
    </row>
    <row r="376" spans="1:21" ht="42" customHeight="1" x14ac:dyDescent="0.25">
      <c r="A376" s="193" t="s">
        <v>1057</v>
      </c>
      <c r="B376" s="193"/>
      <c r="C376" s="193"/>
      <c r="D376" s="193"/>
      <c r="E376" s="193"/>
      <c r="F376" s="193"/>
      <c r="G376" s="193"/>
      <c r="H376" s="193"/>
      <c r="I376" s="193"/>
      <c r="J376" s="193"/>
      <c r="K376" s="193"/>
      <c r="L376" s="193"/>
      <c r="M376" s="193"/>
      <c r="N376" s="193"/>
      <c r="O376" s="193"/>
      <c r="P376" s="193"/>
      <c r="Q376" s="193"/>
      <c r="R376" s="193"/>
    </row>
    <row r="377" spans="1:21" ht="42" customHeight="1" x14ac:dyDescent="0.25">
      <c r="A377" s="172" t="s">
        <v>286</v>
      </c>
      <c r="B377" s="172"/>
      <c r="C377" s="102" t="s">
        <v>22</v>
      </c>
      <c r="D377" s="102" t="s">
        <v>22</v>
      </c>
      <c r="E377" s="102" t="s">
        <v>22</v>
      </c>
      <c r="F377" s="134" t="s">
        <v>22</v>
      </c>
      <c r="G377" s="134" t="s">
        <v>22</v>
      </c>
      <c r="H377" s="135">
        <f t="shared" ref="H377:N377" si="79">SUM(H378:H419)</f>
        <v>41318.39</v>
      </c>
      <c r="I377" s="135">
        <f t="shared" si="79"/>
        <v>2401.2000000000003</v>
      </c>
      <c r="J377" s="135">
        <f t="shared" si="79"/>
        <v>32199.46</v>
      </c>
      <c r="K377" s="135">
        <f t="shared" si="79"/>
        <v>241005607.79999998</v>
      </c>
      <c r="L377" s="135">
        <f t="shared" si="79"/>
        <v>0</v>
      </c>
      <c r="M377" s="135">
        <f t="shared" si="79"/>
        <v>0</v>
      </c>
      <c r="N377" s="135">
        <f t="shared" si="79"/>
        <v>0</v>
      </c>
      <c r="O377" s="135">
        <f>SUM(O378:O419)</f>
        <v>241005607.79999998</v>
      </c>
      <c r="P377" s="51">
        <f>K377/H377</f>
        <v>5832.8896116232991</v>
      </c>
      <c r="Q377" s="136" t="s">
        <v>22</v>
      </c>
      <c r="R377" s="137" t="s">
        <v>22</v>
      </c>
    </row>
    <row r="378" spans="1:21" s="23" customFormat="1" ht="27" customHeight="1" x14ac:dyDescent="0.25">
      <c r="A378" s="117" t="s">
        <v>1650</v>
      </c>
      <c r="B378" s="103" t="s">
        <v>255</v>
      </c>
      <c r="C378" s="97">
        <v>1959</v>
      </c>
      <c r="D378" s="97" t="s">
        <v>21</v>
      </c>
      <c r="E378" s="104" t="s">
        <v>20</v>
      </c>
      <c r="F378" s="115">
        <v>3</v>
      </c>
      <c r="G378" s="115">
        <v>3</v>
      </c>
      <c r="H378" s="119">
        <v>1764.5</v>
      </c>
      <c r="I378" s="119">
        <v>0</v>
      </c>
      <c r="J378" s="119">
        <v>1623.7</v>
      </c>
      <c r="K378" s="105">
        <f t="shared" ref="K378:K419" si="80">SUM(L378:O378)</f>
        <v>11569870.460000001</v>
      </c>
      <c r="L378" s="119">
        <v>0</v>
      </c>
      <c r="M378" s="119">
        <v>0</v>
      </c>
      <c r="N378" s="119">
        <v>0</v>
      </c>
      <c r="O378" s="124">
        <v>11569870.460000001</v>
      </c>
      <c r="P378" s="112">
        <f t="shared" ref="P378:P419" si="81">K378/H378</f>
        <v>6557.0249135732511</v>
      </c>
      <c r="Q378" s="105">
        <v>9673</v>
      </c>
      <c r="R378" s="101" t="s">
        <v>41</v>
      </c>
      <c r="S378" s="28">
        <f>O378+O379+O382+O385+O388+O391+O394+O406+O410</f>
        <v>21052476.790000003</v>
      </c>
      <c r="T378" s="27"/>
      <c r="U378" s="27"/>
    </row>
    <row r="379" spans="1:21" s="23" customFormat="1" ht="27" customHeight="1" x14ac:dyDescent="0.25">
      <c r="A379" s="117" t="s">
        <v>1651</v>
      </c>
      <c r="B379" s="103" t="s">
        <v>256</v>
      </c>
      <c r="C379" s="97">
        <v>1959</v>
      </c>
      <c r="D379" s="97" t="s">
        <v>21</v>
      </c>
      <c r="E379" s="104" t="s">
        <v>20</v>
      </c>
      <c r="F379" s="115">
        <v>3</v>
      </c>
      <c r="G379" s="115">
        <v>3</v>
      </c>
      <c r="H379" s="119">
        <v>1439.8</v>
      </c>
      <c r="I379" s="119">
        <v>0</v>
      </c>
      <c r="J379" s="119">
        <v>1276</v>
      </c>
      <c r="K379" s="105">
        <f t="shared" si="80"/>
        <v>8428223.7300000004</v>
      </c>
      <c r="L379" s="119">
        <v>0</v>
      </c>
      <c r="M379" s="119">
        <v>0</v>
      </c>
      <c r="N379" s="119">
        <v>0</v>
      </c>
      <c r="O379" s="124">
        <v>8428223.7300000004</v>
      </c>
      <c r="P379" s="112">
        <f t="shared" si="81"/>
        <v>5853.7461661341858</v>
      </c>
      <c r="Q379" s="105">
        <v>9673</v>
      </c>
      <c r="R379" s="101" t="s">
        <v>41</v>
      </c>
      <c r="S379" s="27"/>
      <c r="T379" s="27"/>
      <c r="U379" s="27"/>
    </row>
    <row r="380" spans="1:21" s="23" customFormat="1" ht="27" customHeight="1" x14ac:dyDescent="0.25">
      <c r="A380" s="178" t="s">
        <v>1652</v>
      </c>
      <c r="B380" s="170" t="s">
        <v>994</v>
      </c>
      <c r="C380" s="149">
        <v>1958</v>
      </c>
      <c r="D380" s="149" t="s">
        <v>21</v>
      </c>
      <c r="E380" s="147" t="s">
        <v>20</v>
      </c>
      <c r="F380" s="151">
        <v>3</v>
      </c>
      <c r="G380" s="151">
        <v>3</v>
      </c>
      <c r="H380" s="163">
        <v>1663.3</v>
      </c>
      <c r="I380" s="163">
        <v>159</v>
      </c>
      <c r="J380" s="163">
        <v>813.4</v>
      </c>
      <c r="K380" s="105">
        <f>SUM(L380:O380)</f>
        <v>460135.79</v>
      </c>
      <c r="L380" s="119">
        <v>0</v>
      </c>
      <c r="M380" s="119">
        <v>0</v>
      </c>
      <c r="N380" s="119">
        <v>0</v>
      </c>
      <c r="O380" s="124">
        <v>460135.79</v>
      </c>
      <c r="P380" s="112">
        <f>K380/H379</f>
        <v>319.5831296013335</v>
      </c>
      <c r="Q380" s="105">
        <v>9673</v>
      </c>
      <c r="R380" s="101" t="s">
        <v>42</v>
      </c>
      <c r="S380" s="27"/>
      <c r="T380" s="27"/>
      <c r="U380" s="27"/>
    </row>
    <row r="381" spans="1:21" s="23" customFormat="1" ht="27" customHeight="1" x14ac:dyDescent="0.25">
      <c r="A381" s="180"/>
      <c r="B381" s="171"/>
      <c r="C381" s="150"/>
      <c r="D381" s="150"/>
      <c r="E381" s="148"/>
      <c r="F381" s="152"/>
      <c r="G381" s="152"/>
      <c r="H381" s="164"/>
      <c r="I381" s="164"/>
      <c r="J381" s="164"/>
      <c r="K381" s="105">
        <f>SUM(L381:O381)</f>
        <v>4324580</v>
      </c>
      <c r="L381" s="119">
        <v>0</v>
      </c>
      <c r="M381" s="119">
        <v>0</v>
      </c>
      <c r="N381" s="119">
        <v>0</v>
      </c>
      <c r="O381" s="124">
        <v>4324580</v>
      </c>
      <c r="P381" s="112">
        <f>K381/H380</f>
        <v>2600</v>
      </c>
      <c r="Q381" s="105">
        <v>9673</v>
      </c>
      <c r="R381" s="117" t="s">
        <v>43</v>
      </c>
      <c r="S381" s="27"/>
      <c r="T381" s="27"/>
      <c r="U381" s="27"/>
    </row>
    <row r="382" spans="1:21" s="23" customFormat="1" ht="27" customHeight="1" x14ac:dyDescent="0.25">
      <c r="A382" s="178" t="s">
        <v>1653</v>
      </c>
      <c r="B382" s="170" t="s">
        <v>257</v>
      </c>
      <c r="C382" s="149">
        <v>1960</v>
      </c>
      <c r="D382" s="149" t="s">
        <v>21</v>
      </c>
      <c r="E382" s="147" t="s">
        <v>20</v>
      </c>
      <c r="F382" s="149">
        <v>3</v>
      </c>
      <c r="G382" s="149">
        <v>3</v>
      </c>
      <c r="H382" s="194">
        <v>1590.3</v>
      </c>
      <c r="I382" s="194">
        <v>29.7</v>
      </c>
      <c r="J382" s="194">
        <v>1452.5</v>
      </c>
      <c r="K382" s="105">
        <f t="shared" si="80"/>
        <v>199000</v>
      </c>
      <c r="L382" s="66">
        <v>0</v>
      </c>
      <c r="M382" s="66">
        <v>0</v>
      </c>
      <c r="N382" s="66">
        <v>0</v>
      </c>
      <c r="O382" s="124">
        <v>199000</v>
      </c>
      <c r="P382" s="112">
        <f t="shared" si="81"/>
        <v>125.13362258693328</v>
      </c>
      <c r="Q382" s="105">
        <v>9673</v>
      </c>
      <c r="R382" s="117" t="s">
        <v>41</v>
      </c>
      <c r="S382" s="27"/>
      <c r="T382" s="27"/>
      <c r="U382" s="27"/>
    </row>
    <row r="383" spans="1:21" s="6" customFormat="1" ht="27" customHeight="1" x14ac:dyDescent="0.25">
      <c r="A383" s="180"/>
      <c r="B383" s="171"/>
      <c r="C383" s="150"/>
      <c r="D383" s="150"/>
      <c r="E383" s="148"/>
      <c r="F383" s="150"/>
      <c r="G383" s="150"/>
      <c r="H383" s="195"/>
      <c r="I383" s="195"/>
      <c r="J383" s="195"/>
      <c r="K383" s="105">
        <f>SUM(L383:O383)</f>
        <v>10653912.359999999</v>
      </c>
      <c r="L383" s="66">
        <v>0</v>
      </c>
      <c r="M383" s="66">
        <v>0</v>
      </c>
      <c r="N383" s="66">
        <v>0</v>
      </c>
      <c r="O383" s="124">
        <v>10653912.359999999</v>
      </c>
      <c r="P383" s="112">
        <f>K383/H382</f>
        <v>6699.3097906055464</v>
      </c>
      <c r="Q383" s="105">
        <v>9673</v>
      </c>
      <c r="R383" s="101" t="s">
        <v>42</v>
      </c>
      <c r="S383" s="22"/>
      <c r="T383" s="22"/>
      <c r="U383" s="22"/>
    </row>
    <row r="384" spans="1:21" s="6" customFormat="1" ht="27" customHeight="1" x14ac:dyDescent="0.25">
      <c r="A384" s="117" t="s">
        <v>1654</v>
      </c>
      <c r="B384" s="103" t="s">
        <v>982</v>
      </c>
      <c r="C384" s="97">
        <v>1971</v>
      </c>
      <c r="D384" s="97" t="s">
        <v>21</v>
      </c>
      <c r="E384" s="104" t="s">
        <v>20</v>
      </c>
      <c r="F384" s="97">
        <v>2</v>
      </c>
      <c r="G384" s="97">
        <v>1</v>
      </c>
      <c r="H384" s="124">
        <v>471.1</v>
      </c>
      <c r="I384" s="124">
        <v>0</v>
      </c>
      <c r="J384" s="124">
        <v>312.5</v>
      </c>
      <c r="K384" s="105">
        <f t="shared" si="80"/>
        <v>3280200</v>
      </c>
      <c r="L384" s="66">
        <v>0</v>
      </c>
      <c r="M384" s="66">
        <v>0</v>
      </c>
      <c r="N384" s="66">
        <v>0</v>
      </c>
      <c r="O384" s="124">
        <v>3280200</v>
      </c>
      <c r="P384" s="112">
        <f t="shared" ref="P384" si="82">K384/H384</f>
        <v>6962.8528974739966</v>
      </c>
      <c r="Q384" s="105">
        <v>9673</v>
      </c>
      <c r="R384" s="117" t="s">
        <v>43</v>
      </c>
      <c r="S384" s="22"/>
      <c r="T384" s="22"/>
      <c r="U384" s="22"/>
    </row>
    <row r="385" spans="1:21" s="33" customFormat="1" ht="27" customHeight="1" x14ac:dyDescent="0.25">
      <c r="A385" s="155" t="s">
        <v>1655</v>
      </c>
      <c r="B385" s="198" t="s">
        <v>259</v>
      </c>
      <c r="C385" s="169">
        <v>1973</v>
      </c>
      <c r="D385" s="192" t="s">
        <v>21</v>
      </c>
      <c r="E385" s="192" t="s">
        <v>20</v>
      </c>
      <c r="F385" s="187">
        <v>5</v>
      </c>
      <c r="G385" s="187">
        <v>3</v>
      </c>
      <c r="H385" s="158">
        <v>3482</v>
      </c>
      <c r="I385" s="158">
        <v>0</v>
      </c>
      <c r="J385" s="158">
        <v>2957</v>
      </c>
      <c r="K385" s="112">
        <f>SUM(L385:O385)</f>
        <v>317122.92</v>
      </c>
      <c r="L385" s="112">
        <v>0</v>
      </c>
      <c r="M385" s="112">
        <v>0</v>
      </c>
      <c r="N385" s="112">
        <v>0</v>
      </c>
      <c r="O385" s="100">
        <v>317122.92</v>
      </c>
      <c r="P385" s="112">
        <f>K385/H385</f>
        <v>91.074933946008031</v>
      </c>
      <c r="Q385" s="112">
        <v>9673</v>
      </c>
      <c r="R385" s="117" t="s">
        <v>41</v>
      </c>
    </row>
    <row r="386" spans="1:21" s="33" customFormat="1" ht="27" customHeight="1" x14ac:dyDescent="0.25">
      <c r="A386" s="155"/>
      <c r="B386" s="198"/>
      <c r="C386" s="169"/>
      <c r="D386" s="192"/>
      <c r="E386" s="192"/>
      <c r="F386" s="187"/>
      <c r="G386" s="187"/>
      <c r="H386" s="158"/>
      <c r="I386" s="158"/>
      <c r="J386" s="158"/>
      <c r="K386" s="112">
        <f>SUM(L386:O386)</f>
        <v>12087300</v>
      </c>
      <c r="L386" s="112">
        <v>0</v>
      </c>
      <c r="M386" s="112">
        <v>0</v>
      </c>
      <c r="N386" s="112">
        <v>0</v>
      </c>
      <c r="O386" s="100">
        <v>12087300</v>
      </c>
      <c r="P386" s="112">
        <f>K386/H385</f>
        <v>3471.3670304422744</v>
      </c>
      <c r="Q386" s="112">
        <v>9673</v>
      </c>
      <c r="R386" s="117" t="s">
        <v>42</v>
      </c>
    </row>
    <row r="387" spans="1:21" s="25" customFormat="1" ht="27" customHeight="1" x14ac:dyDescent="0.25">
      <c r="A387" s="155"/>
      <c r="B387" s="198"/>
      <c r="C387" s="169"/>
      <c r="D387" s="192"/>
      <c r="E387" s="192"/>
      <c r="F387" s="187"/>
      <c r="G387" s="187"/>
      <c r="H387" s="158"/>
      <c r="I387" s="158"/>
      <c r="J387" s="158"/>
      <c r="K387" s="105">
        <f t="shared" si="80"/>
        <v>8511470</v>
      </c>
      <c r="L387" s="119">
        <v>0</v>
      </c>
      <c r="M387" s="119">
        <v>0</v>
      </c>
      <c r="N387" s="119">
        <v>0</v>
      </c>
      <c r="O387" s="124">
        <v>8511470</v>
      </c>
      <c r="P387" s="112">
        <f>K387/H385</f>
        <v>2444.4198736358417</v>
      </c>
      <c r="Q387" s="105">
        <v>9673</v>
      </c>
      <c r="R387" s="54" t="s">
        <v>43</v>
      </c>
      <c r="S387" s="30"/>
      <c r="T387" s="30"/>
    </row>
    <row r="388" spans="1:21" s="23" customFormat="1" ht="27" customHeight="1" x14ac:dyDescent="0.25">
      <c r="A388" s="178" t="s">
        <v>1656</v>
      </c>
      <c r="B388" s="170" t="s">
        <v>260</v>
      </c>
      <c r="C388" s="149">
        <v>1959</v>
      </c>
      <c r="D388" s="149" t="s">
        <v>21</v>
      </c>
      <c r="E388" s="147" t="s">
        <v>20</v>
      </c>
      <c r="F388" s="159">
        <v>2</v>
      </c>
      <c r="G388" s="159">
        <v>2</v>
      </c>
      <c r="H388" s="194">
        <v>940</v>
      </c>
      <c r="I388" s="194">
        <v>0</v>
      </c>
      <c r="J388" s="194">
        <v>651.29999999999995</v>
      </c>
      <c r="K388" s="105">
        <f t="shared" si="80"/>
        <v>76336.39</v>
      </c>
      <c r="L388" s="119">
        <v>0</v>
      </c>
      <c r="M388" s="119">
        <v>0</v>
      </c>
      <c r="N388" s="119">
        <v>0</v>
      </c>
      <c r="O388" s="124">
        <v>76336.39</v>
      </c>
      <c r="P388" s="112">
        <f t="shared" si="81"/>
        <v>81.208925531914886</v>
      </c>
      <c r="Q388" s="105">
        <v>9673</v>
      </c>
      <c r="R388" s="101" t="s">
        <v>41</v>
      </c>
      <c r="S388" s="27"/>
      <c r="T388" s="27"/>
      <c r="U388" s="27"/>
    </row>
    <row r="389" spans="1:21" s="23" customFormat="1" ht="27" customHeight="1" x14ac:dyDescent="0.25">
      <c r="A389" s="179"/>
      <c r="B389" s="173"/>
      <c r="C389" s="181"/>
      <c r="D389" s="181"/>
      <c r="E389" s="177"/>
      <c r="F389" s="202"/>
      <c r="G389" s="202"/>
      <c r="H389" s="201"/>
      <c r="I389" s="201"/>
      <c r="J389" s="201"/>
      <c r="K389" s="105">
        <f>SUM(L389:O389)</f>
        <v>4841000</v>
      </c>
      <c r="L389" s="119">
        <v>0</v>
      </c>
      <c r="M389" s="119">
        <v>0</v>
      </c>
      <c r="N389" s="119">
        <v>0</v>
      </c>
      <c r="O389" s="124">
        <v>4841000</v>
      </c>
      <c r="P389" s="112">
        <f>K389/H388</f>
        <v>5150</v>
      </c>
      <c r="Q389" s="105">
        <v>9673</v>
      </c>
      <c r="R389" s="101" t="s">
        <v>42</v>
      </c>
      <c r="S389" s="27"/>
      <c r="T389" s="27"/>
      <c r="U389" s="27"/>
    </row>
    <row r="390" spans="1:21" s="23" customFormat="1" ht="27" customHeight="1" x14ac:dyDescent="0.25">
      <c r="A390" s="180"/>
      <c r="B390" s="171"/>
      <c r="C390" s="150"/>
      <c r="D390" s="150"/>
      <c r="E390" s="148"/>
      <c r="F390" s="160"/>
      <c r="G390" s="160"/>
      <c r="H390" s="195"/>
      <c r="I390" s="195"/>
      <c r="J390" s="195"/>
      <c r="K390" s="105">
        <f>SUM(L390:O390)</f>
        <v>3883400</v>
      </c>
      <c r="L390" s="119">
        <v>0</v>
      </c>
      <c r="M390" s="119">
        <v>0</v>
      </c>
      <c r="N390" s="119">
        <v>0</v>
      </c>
      <c r="O390" s="124">
        <v>3883400</v>
      </c>
      <c r="P390" s="112">
        <f>K390/H388</f>
        <v>4131.2765957446809</v>
      </c>
      <c r="Q390" s="105">
        <v>9673</v>
      </c>
      <c r="R390" s="54" t="s">
        <v>43</v>
      </c>
      <c r="S390" s="27"/>
      <c r="T390" s="27"/>
      <c r="U390" s="27"/>
    </row>
    <row r="391" spans="1:21" s="26" customFormat="1" ht="27" customHeight="1" x14ac:dyDescent="0.25">
      <c r="A391" s="178" t="s">
        <v>1657</v>
      </c>
      <c r="B391" s="170" t="s">
        <v>258</v>
      </c>
      <c r="C391" s="147">
        <v>1959</v>
      </c>
      <c r="D391" s="149" t="s">
        <v>21</v>
      </c>
      <c r="E391" s="147" t="s">
        <v>20</v>
      </c>
      <c r="F391" s="151">
        <v>2</v>
      </c>
      <c r="G391" s="151">
        <v>2</v>
      </c>
      <c r="H391" s="183">
        <v>757</v>
      </c>
      <c r="I391" s="183">
        <v>158.69999999999999</v>
      </c>
      <c r="J391" s="183">
        <v>453.5</v>
      </c>
      <c r="K391" s="105">
        <f>SUM(L391:O391)</f>
        <v>62427.49</v>
      </c>
      <c r="L391" s="86">
        <v>0</v>
      </c>
      <c r="M391" s="86">
        <v>0</v>
      </c>
      <c r="N391" s="86">
        <v>0</v>
      </c>
      <c r="O391" s="86">
        <v>62427.49</v>
      </c>
      <c r="P391" s="112">
        <f>K391/H391</f>
        <v>82.466961690885071</v>
      </c>
      <c r="Q391" s="105">
        <v>9673</v>
      </c>
      <c r="R391" s="54" t="s">
        <v>41</v>
      </c>
      <c r="S391" s="25"/>
      <c r="T391" s="25"/>
      <c r="U391" s="25"/>
    </row>
    <row r="392" spans="1:21" s="26" customFormat="1" ht="27" customHeight="1" x14ac:dyDescent="0.25">
      <c r="A392" s="179"/>
      <c r="B392" s="173"/>
      <c r="C392" s="177"/>
      <c r="D392" s="181"/>
      <c r="E392" s="177"/>
      <c r="F392" s="182"/>
      <c r="G392" s="182"/>
      <c r="H392" s="184"/>
      <c r="I392" s="184"/>
      <c r="J392" s="184"/>
      <c r="K392" s="105">
        <f>SUM(L392:O392)</f>
        <v>5936500</v>
      </c>
      <c r="L392" s="86">
        <v>0</v>
      </c>
      <c r="M392" s="86">
        <v>0</v>
      </c>
      <c r="N392" s="86">
        <v>0</v>
      </c>
      <c r="O392" s="86">
        <v>5936500</v>
      </c>
      <c r="P392" s="112">
        <f>K392/H391</f>
        <v>7842.1400264200793</v>
      </c>
      <c r="Q392" s="105">
        <v>9673</v>
      </c>
      <c r="R392" s="54" t="s">
        <v>42</v>
      </c>
      <c r="S392" s="25"/>
      <c r="T392" s="25"/>
      <c r="U392" s="25"/>
    </row>
    <row r="393" spans="1:21" s="26" customFormat="1" ht="27" customHeight="1" x14ac:dyDescent="0.25">
      <c r="A393" s="180"/>
      <c r="B393" s="171"/>
      <c r="C393" s="148"/>
      <c r="D393" s="150"/>
      <c r="E393" s="148"/>
      <c r="F393" s="152"/>
      <c r="G393" s="152"/>
      <c r="H393" s="185"/>
      <c r="I393" s="185"/>
      <c r="J393" s="185"/>
      <c r="K393" s="105">
        <f>SUM(L393:O393)</f>
        <v>794850</v>
      </c>
      <c r="L393" s="86">
        <v>0</v>
      </c>
      <c r="M393" s="86">
        <v>0</v>
      </c>
      <c r="N393" s="86">
        <v>0</v>
      </c>
      <c r="O393" s="86">
        <v>794850</v>
      </c>
      <c r="P393" s="112">
        <f>K393/H391</f>
        <v>1050</v>
      </c>
      <c r="Q393" s="105">
        <v>9673</v>
      </c>
      <c r="R393" s="54" t="s">
        <v>43</v>
      </c>
      <c r="S393" s="25"/>
      <c r="T393" s="25"/>
      <c r="U393" s="25"/>
    </row>
    <row r="394" spans="1:21" s="23" customFormat="1" ht="27" customHeight="1" x14ac:dyDescent="0.25">
      <c r="A394" s="178" t="s">
        <v>1658</v>
      </c>
      <c r="B394" s="170" t="s">
        <v>261</v>
      </c>
      <c r="C394" s="149">
        <v>1960</v>
      </c>
      <c r="D394" s="149" t="s">
        <v>21</v>
      </c>
      <c r="E394" s="147" t="s">
        <v>20</v>
      </c>
      <c r="F394" s="159">
        <v>3</v>
      </c>
      <c r="G394" s="159">
        <v>3</v>
      </c>
      <c r="H394" s="194">
        <v>1586.89</v>
      </c>
      <c r="I394" s="194">
        <v>0</v>
      </c>
      <c r="J394" s="194">
        <v>1479.11</v>
      </c>
      <c r="K394" s="105">
        <f t="shared" si="80"/>
        <v>199000</v>
      </c>
      <c r="L394" s="119">
        <v>0</v>
      </c>
      <c r="M394" s="119">
        <v>0</v>
      </c>
      <c r="N394" s="119">
        <v>0</v>
      </c>
      <c r="O394" s="124">
        <v>199000</v>
      </c>
      <c r="P394" s="112">
        <f t="shared" si="81"/>
        <v>125.40251687262506</v>
      </c>
      <c r="Q394" s="105">
        <v>9673</v>
      </c>
      <c r="R394" s="101" t="s">
        <v>41</v>
      </c>
      <c r="S394" s="27"/>
      <c r="T394" s="27"/>
      <c r="U394" s="27"/>
    </row>
    <row r="395" spans="1:21" s="23" customFormat="1" ht="27" customHeight="1" x14ac:dyDescent="0.25">
      <c r="A395" s="180"/>
      <c r="B395" s="171"/>
      <c r="C395" s="150"/>
      <c r="D395" s="150"/>
      <c r="E395" s="148"/>
      <c r="F395" s="160"/>
      <c r="G395" s="160"/>
      <c r="H395" s="195"/>
      <c r="I395" s="195"/>
      <c r="J395" s="195"/>
      <c r="K395" s="105">
        <f>SUM(L395:O395)</f>
        <v>8247146.9500000002</v>
      </c>
      <c r="L395" s="119">
        <v>0</v>
      </c>
      <c r="M395" s="119">
        <v>0</v>
      </c>
      <c r="N395" s="119">
        <v>0</v>
      </c>
      <c r="O395" s="124">
        <v>8247146.9500000002</v>
      </c>
      <c r="P395" s="112">
        <f>K395/H394</f>
        <v>5197.0501736100168</v>
      </c>
      <c r="Q395" s="105">
        <v>9673</v>
      </c>
      <c r="R395" s="54" t="s">
        <v>42</v>
      </c>
      <c r="S395" s="27"/>
      <c r="T395" s="27"/>
      <c r="U395" s="27"/>
    </row>
    <row r="396" spans="1:21" s="23" customFormat="1" ht="27" customHeight="1" x14ac:dyDescent="0.25">
      <c r="A396" s="117" t="s">
        <v>1659</v>
      </c>
      <c r="B396" s="103" t="s">
        <v>263</v>
      </c>
      <c r="C396" s="97">
        <v>1960</v>
      </c>
      <c r="D396" s="97" t="s">
        <v>21</v>
      </c>
      <c r="E396" s="104" t="s">
        <v>20</v>
      </c>
      <c r="F396" s="99">
        <v>3</v>
      </c>
      <c r="G396" s="99">
        <v>3</v>
      </c>
      <c r="H396" s="124">
        <v>1858</v>
      </c>
      <c r="I396" s="124">
        <v>0</v>
      </c>
      <c r="J396" s="124">
        <v>1490.3</v>
      </c>
      <c r="K396" s="105">
        <f t="shared" si="80"/>
        <v>8040625.9000000004</v>
      </c>
      <c r="L396" s="119">
        <v>0</v>
      </c>
      <c r="M396" s="119">
        <v>0</v>
      </c>
      <c r="N396" s="119">
        <v>0</v>
      </c>
      <c r="O396" s="124">
        <v>8040625.9000000004</v>
      </c>
      <c r="P396" s="112">
        <f t="shared" si="81"/>
        <v>4327.5704520990312</v>
      </c>
      <c r="Q396" s="105">
        <v>9673</v>
      </c>
      <c r="R396" s="117" t="s">
        <v>42</v>
      </c>
      <c r="S396" s="28"/>
      <c r="T396" s="28"/>
      <c r="U396" s="27"/>
    </row>
    <row r="397" spans="1:21" s="23" customFormat="1" ht="27" customHeight="1" x14ac:dyDescent="0.25">
      <c r="A397" s="117" t="s">
        <v>1660</v>
      </c>
      <c r="B397" s="103" t="s">
        <v>264</v>
      </c>
      <c r="C397" s="97">
        <v>1960</v>
      </c>
      <c r="D397" s="97" t="s">
        <v>21</v>
      </c>
      <c r="E397" s="104" t="s">
        <v>20</v>
      </c>
      <c r="F397" s="99">
        <v>2</v>
      </c>
      <c r="G397" s="99">
        <v>2</v>
      </c>
      <c r="H397" s="124">
        <v>787</v>
      </c>
      <c r="I397" s="124">
        <v>0</v>
      </c>
      <c r="J397" s="124">
        <v>620</v>
      </c>
      <c r="K397" s="105">
        <f t="shared" si="80"/>
        <v>5740079.5999999996</v>
      </c>
      <c r="L397" s="119">
        <v>0</v>
      </c>
      <c r="M397" s="119">
        <v>0</v>
      </c>
      <c r="N397" s="119">
        <v>0</v>
      </c>
      <c r="O397" s="124">
        <v>5740079.5999999996</v>
      </c>
      <c r="P397" s="112">
        <f t="shared" si="81"/>
        <v>7293.6208386276994</v>
      </c>
      <c r="Q397" s="105">
        <v>9673</v>
      </c>
      <c r="R397" s="117" t="s">
        <v>42</v>
      </c>
      <c r="S397" s="27"/>
      <c r="T397" s="27"/>
      <c r="U397" s="27"/>
    </row>
    <row r="398" spans="1:21" s="23" customFormat="1" ht="27" customHeight="1" x14ac:dyDescent="0.25">
      <c r="A398" s="117" t="s">
        <v>1661</v>
      </c>
      <c r="B398" s="103" t="s">
        <v>265</v>
      </c>
      <c r="C398" s="97">
        <v>1960</v>
      </c>
      <c r="D398" s="97" t="s">
        <v>21</v>
      </c>
      <c r="E398" s="104" t="s">
        <v>20</v>
      </c>
      <c r="F398" s="99">
        <v>3</v>
      </c>
      <c r="G398" s="99">
        <v>3</v>
      </c>
      <c r="H398" s="124">
        <v>1908.2</v>
      </c>
      <c r="I398" s="124">
        <v>50</v>
      </c>
      <c r="J398" s="124">
        <v>1451.5</v>
      </c>
      <c r="K398" s="105">
        <f t="shared" si="80"/>
        <v>13238752.640000001</v>
      </c>
      <c r="L398" s="119">
        <v>0</v>
      </c>
      <c r="M398" s="119">
        <v>0</v>
      </c>
      <c r="N398" s="119">
        <v>0</v>
      </c>
      <c r="O398" s="124">
        <v>13238752.640000001</v>
      </c>
      <c r="P398" s="112">
        <f t="shared" si="81"/>
        <v>6937.8223666282365</v>
      </c>
      <c r="Q398" s="105">
        <v>9673</v>
      </c>
      <c r="R398" s="117" t="s">
        <v>42</v>
      </c>
      <c r="S398" s="27"/>
      <c r="T398" s="27"/>
      <c r="U398" s="27"/>
    </row>
    <row r="399" spans="1:21" s="25" customFormat="1" ht="34.9" customHeight="1" x14ac:dyDescent="0.25">
      <c r="A399" s="117" t="s">
        <v>1662</v>
      </c>
      <c r="B399" s="103" t="s">
        <v>266</v>
      </c>
      <c r="C399" s="97">
        <v>1959</v>
      </c>
      <c r="D399" s="97" t="s">
        <v>21</v>
      </c>
      <c r="E399" s="97" t="s">
        <v>92</v>
      </c>
      <c r="F399" s="97">
        <v>2</v>
      </c>
      <c r="G399" s="97">
        <v>2</v>
      </c>
      <c r="H399" s="124">
        <v>775</v>
      </c>
      <c r="I399" s="124">
        <v>0</v>
      </c>
      <c r="J399" s="124">
        <v>633.02</v>
      </c>
      <c r="K399" s="105">
        <f t="shared" si="80"/>
        <v>6863250</v>
      </c>
      <c r="L399" s="66">
        <v>0</v>
      </c>
      <c r="M399" s="66">
        <v>0</v>
      </c>
      <c r="N399" s="66">
        <v>0</v>
      </c>
      <c r="O399" s="124">
        <v>6863250</v>
      </c>
      <c r="P399" s="112">
        <f t="shared" si="81"/>
        <v>8855.8064516129034</v>
      </c>
      <c r="Q399" s="105">
        <v>9673</v>
      </c>
      <c r="R399" s="117" t="s">
        <v>42</v>
      </c>
    </row>
    <row r="400" spans="1:21" s="23" customFormat="1" ht="28.15" customHeight="1" x14ac:dyDescent="0.25">
      <c r="A400" s="117" t="s">
        <v>1663</v>
      </c>
      <c r="B400" s="103" t="s">
        <v>267</v>
      </c>
      <c r="C400" s="97">
        <v>1960</v>
      </c>
      <c r="D400" s="97" t="s">
        <v>21</v>
      </c>
      <c r="E400" s="104" t="s">
        <v>20</v>
      </c>
      <c r="F400" s="99">
        <v>2</v>
      </c>
      <c r="G400" s="99">
        <v>2</v>
      </c>
      <c r="H400" s="119">
        <v>675.7</v>
      </c>
      <c r="I400" s="119">
        <v>0</v>
      </c>
      <c r="J400" s="119">
        <v>634.9</v>
      </c>
      <c r="K400" s="105">
        <f t="shared" si="80"/>
        <v>7519476</v>
      </c>
      <c r="L400" s="119">
        <v>0</v>
      </c>
      <c r="M400" s="119">
        <v>0</v>
      </c>
      <c r="N400" s="119">
        <v>0</v>
      </c>
      <c r="O400" s="119">
        <v>7519476</v>
      </c>
      <c r="P400" s="112">
        <f t="shared" si="81"/>
        <v>11128.423856741156</v>
      </c>
      <c r="Q400" s="105">
        <v>9673</v>
      </c>
      <c r="R400" s="54" t="s">
        <v>43</v>
      </c>
      <c r="S400" s="27"/>
      <c r="T400" s="27"/>
      <c r="U400" s="27"/>
    </row>
    <row r="401" spans="1:21" s="23" customFormat="1" ht="28.15" customHeight="1" x14ac:dyDescent="0.25">
      <c r="A401" s="117" t="s">
        <v>1664</v>
      </c>
      <c r="B401" s="103" t="s">
        <v>262</v>
      </c>
      <c r="C401" s="97">
        <v>1960</v>
      </c>
      <c r="D401" s="97" t="s">
        <v>21</v>
      </c>
      <c r="E401" s="104" t="s">
        <v>20</v>
      </c>
      <c r="F401" s="99">
        <v>2</v>
      </c>
      <c r="G401" s="99">
        <v>1</v>
      </c>
      <c r="H401" s="124">
        <v>379</v>
      </c>
      <c r="I401" s="124">
        <v>0</v>
      </c>
      <c r="J401" s="124">
        <v>301.68</v>
      </c>
      <c r="K401" s="105">
        <f>SUM(L401:O401)</f>
        <v>3340607.8</v>
      </c>
      <c r="L401" s="119">
        <v>0</v>
      </c>
      <c r="M401" s="119">
        <v>0</v>
      </c>
      <c r="N401" s="119">
        <v>0</v>
      </c>
      <c r="O401" s="124">
        <v>3340607.8</v>
      </c>
      <c r="P401" s="112">
        <f>K401/H401</f>
        <v>8814.2686015831132</v>
      </c>
      <c r="Q401" s="105">
        <v>9673</v>
      </c>
      <c r="R401" s="117" t="s">
        <v>42</v>
      </c>
      <c r="S401" s="27"/>
      <c r="T401" s="27"/>
      <c r="U401" s="27"/>
    </row>
    <row r="402" spans="1:21" s="23" customFormat="1" ht="28.15" customHeight="1" x14ac:dyDescent="0.25">
      <c r="A402" s="178" t="s">
        <v>1665</v>
      </c>
      <c r="B402" s="170" t="s">
        <v>268</v>
      </c>
      <c r="C402" s="149">
        <v>1959</v>
      </c>
      <c r="D402" s="147" t="s">
        <v>21</v>
      </c>
      <c r="E402" s="149" t="s">
        <v>249</v>
      </c>
      <c r="F402" s="151">
        <v>2</v>
      </c>
      <c r="G402" s="151">
        <v>2</v>
      </c>
      <c r="H402" s="194">
        <v>569</v>
      </c>
      <c r="I402" s="194">
        <v>0</v>
      </c>
      <c r="J402" s="194">
        <v>448.4</v>
      </c>
      <c r="K402" s="105">
        <f>SUM(L402:O402)</f>
        <v>120570.93</v>
      </c>
      <c r="L402" s="119">
        <v>0</v>
      </c>
      <c r="M402" s="119">
        <v>0</v>
      </c>
      <c r="N402" s="119">
        <v>0</v>
      </c>
      <c r="O402" s="124">
        <v>120570.93</v>
      </c>
      <c r="P402" s="112">
        <f>K402/H402</f>
        <v>211.89970123022846</v>
      </c>
      <c r="Q402" s="105">
        <v>9673</v>
      </c>
      <c r="R402" s="117" t="s">
        <v>42</v>
      </c>
      <c r="S402" s="27"/>
      <c r="T402" s="27"/>
      <c r="U402" s="27"/>
    </row>
    <row r="403" spans="1:21" s="23" customFormat="1" ht="28.15" customHeight="1" x14ac:dyDescent="0.25">
      <c r="A403" s="180"/>
      <c r="B403" s="171"/>
      <c r="C403" s="150"/>
      <c r="D403" s="148"/>
      <c r="E403" s="150"/>
      <c r="F403" s="152"/>
      <c r="G403" s="152"/>
      <c r="H403" s="195"/>
      <c r="I403" s="195"/>
      <c r="J403" s="195"/>
      <c r="K403" s="105">
        <f t="shared" si="80"/>
        <v>3505800</v>
      </c>
      <c r="L403" s="119">
        <v>0</v>
      </c>
      <c r="M403" s="119">
        <v>0</v>
      </c>
      <c r="N403" s="119">
        <v>0</v>
      </c>
      <c r="O403" s="124">
        <v>3505800</v>
      </c>
      <c r="P403" s="112">
        <f>K403/H402</f>
        <v>6161.3356766256593</v>
      </c>
      <c r="Q403" s="105">
        <v>9673</v>
      </c>
      <c r="R403" s="117" t="s">
        <v>43</v>
      </c>
      <c r="S403" s="28"/>
      <c r="T403" s="28"/>
      <c r="U403" s="27"/>
    </row>
    <row r="404" spans="1:21" s="23" customFormat="1" ht="28.15" customHeight="1" x14ac:dyDescent="0.25">
      <c r="A404" s="117" t="s">
        <v>1666</v>
      </c>
      <c r="B404" s="103" t="s">
        <v>271</v>
      </c>
      <c r="C404" s="97">
        <v>1959</v>
      </c>
      <c r="D404" s="97" t="s">
        <v>21</v>
      </c>
      <c r="E404" s="104" t="s">
        <v>20</v>
      </c>
      <c r="F404" s="99">
        <v>4</v>
      </c>
      <c r="G404" s="99">
        <v>3</v>
      </c>
      <c r="H404" s="86">
        <v>3633.2</v>
      </c>
      <c r="I404" s="86">
        <v>644.5</v>
      </c>
      <c r="J404" s="86">
        <v>1932.7</v>
      </c>
      <c r="K404" s="105">
        <f>SUM(L404:O404)</f>
        <v>21923056.010000002</v>
      </c>
      <c r="L404" s="86">
        <v>0</v>
      </c>
      <c r="M404" s="86">
        <v>0</v>
      </c>
      <c r="N404" s="86">
        <v>0</v>
      </c>
      <c r="O404" s="86">
        <v>21923056.010000002</v>
      </c>
      <c r="P404" s="112">
        <f>K404/H404</f>
        <v>6034.0900611031602</v>
      </c>
      <c r="Q404" s="105">
        <v>9673</v>
      </c>
      <c r="R404" s="117" t="s">
        <v>42</v>
      </c>
      <c r="S404" s="27"/>
      <c r="T404" s="27"/>
      <c r="U404" s="27"/>
    </row>
    <row r="405" spans="1:21" s="23" customFormat="1" ht="28.15" customHeight="1" x14ac:dyDescent="0.25">
      <c r="A405" s="117" t="s">
        <v>1667</v>
      </c>
      <c r="B405" s="103" t="s">
        <v>269</v>
      </c>
      <c r="C405" s="97">
        <v>1959</v>
      </c>
      <c r="D405" s="97" t="s">
        <v>21</v>
      </c>
      <c r="E405" s="104" t="s">
        <v>20</v>
      </c>
      <c r="F405" s="115">
        <v>4</v>
      </c>
      <c r="G405" s="115">
        <v>2</v>
      </c>
      <c r="H405" s="124">
        <v>2262.4</v>
      </c>
      <c r="I405" s="124">
        <v>298.39999999999998</v>
      </c>
      <c r="J405" s="124">
        <v>1390.05</v>
      </c>
      <c r="K405" s="105">
        <f t="shared" si="80"/>
        <v>14720180.09</v>
      </c>
      <c r="L405" s="119">
        <v>0</v>
      </c>
      <c r="M405" s="119">
        <v>0</v>
      </c>
      <c r="N405" s="119">
        <v>0</v>
      </c>
      <c r="O405" s="124">
        <v>14720180.09</v>
      </c>
      <c r="P405" s="112">
        <f t="shared" si="81"/>
        <v>6506.4445235148514</v>
      </c>
      <c r="Q405" s="105">
        <v>9673</v>
      </c>
      <c r="R405" s="117" t="s">
        <v>42</v>
      </c>
      <c r="S405" s="28"/>
      <c r="T405" s="28"/>
      <c r="U405" s="27"/>
    </row>
    <row r="406" spans="1:21" s="23" customFormat="1" ht="27" customHeight="1" x14ac:dyDescent="0.25">
      <c r="A406" s="200" t="s">
        <v>1668</v>
      </c>
      <c r="B406" s="213" t="s">
        <v>270</v>
      </c>
      <c r="C406" s="169">
        <v>1954</v>
      </c>
      <c r="D406" s="169" t="s">
        <v>21</v>
      </c>
      <c r="E406" s="192" t="s">
        <v>20</v>
      </c>
      <c r="F406" s="169">
        <v>2</v>
      </c>
      <c r="G406" s="169">
        <v>2</v>
      </c>
      <c r="H406" s="199">
        <v>819.1</v>
      </c>
      <c r="I406" s="199">
        <v>211.9</v>
      </c>
      <c r="J406" s="199">
        <v>522.9</v>
      </c>
      <c r="K406" s="105">
        <f t="shared" si="80"/>
        <v>81875.320000000007</v>
      </c>
      <c r="L406" s="66">
        <v>0</v>
      </c>
      <c r="M406" s="66">
        <v>0</v>
      </c>
      <c r="N406" s="66">
        <v>0</v>
      </c>
      <c r="O406" s="124">
        <v>81875.320000000007</v>
      </c>
      <c r="P406" s="112">
        <f t="shared" si="81"/>
        <v>99.957660847271399</v>
      </c>
      <c r="Q406" s="105">
        <v>9673</v>
      </c>
      <c r="R406" s="117" t="s">
        <v>41</v>
      </c>
      <c r="S406" s="27"/>
      <c r="T406" s="27"/>
      <c r="U406" s="27"/>
    </row>
    <row r="407" spans="1:21" s="23" customFormat="1" ht="27" customHeight="1" x14ac:dyDescent="0.25">
      <c r="A407" s="200"/>
      <c r="B407" s="213"/>
      <c r="C407" s="169"/>
      <c r="D407" s="169"/>
      <c r="E407" s="192"/>
      <c r="F407" s="169"/>
      <c r="G407" s="169"/>
      <c r="H407" s="199"/>
      <c r="I407" s="199"/>
      <c r="J407" s="199"/>
      <c r="K407" s="105">
        <f>SUM(L407:O407)</f>
        <v>4283400</v>
      </c>
      <c r="L407" s="66">
        <v>0</v>
      </c>
      <c r="M407" s="66">
        <v>0</v>
      </c>
      <c r="N407" s="66">
        <v>0</v>
      </c>
      <c r="O407" s="124">
        <v>4283400</v>
      </c>
      <c r="P407" s="112">
        <f>K407/H406</f>
        <v>5229.3981198876818</v>
      </c>
      <c r="Q407" s="105">
        <v>9673</v>
      </c>
      <c r="R407" s="117" t="s">
        <v>42</v>
      </c>
      <c r="S407" s="27"/>
      <c r="T407" s="27"/>
      <c r="U407" s="27"/>
    </row>
    <row r="408" spans="1:21" s="23" customFormat="1" ht="27" customHeight="1" x14ac:dyDescent="0.25">
      <c r="A408" s="117" t="s">
        <v>1669</v>
      </c>
      <c r="B408" s="103" t="s">
        <v>272</v>
      </c>
      <c r="C408" s="97">
        <v>1957</v>
      </c>
      <c r="D408" s="97" t="s">
        <v>21</v>
      </c>
      <c r="E408" s="104" t="s">
        <v>20</v>
      </c>
      <c r="F408" s="115">
        <v>2</v>
      </c>
      <c r="G408" s="115">
        <v>2</v>
      </c>
      <c r="H408" s="124">
        <v>666.5</v>
      </c>
      <c r="I408" s="124">
        <v>0</v>
      </c>
      <c r="J408" s="124">
        <v>611.20000000000005</v>
      </c>
      <c r="K408" s="105">
        <f t="shared" si="80"/>
        <v>3740880</v>
      </c>
      <c r="L408" s="119">
        <v>0</v>
      </c>
      <c r="M408" s="119">
        <v>0</v>
      </c>
      <c r="N408" s="119">
        <v>0</v>
      </c>
      <c r="O408" s="124">
        <v>3740880</v>
      </c>
      <c r="P408" s="112">
        <f t="shared" si="81"/>
        <v>5612.7231807951985</v>
      </c>
      <c r="Q408" s="105">
        <v>9673</v>
      </c>
      <c r="R408" s="54" t="s">
        <v>43</v>
      </c>
      <c r="S408" s="28"/>
      <c r="T408" s="28"/>
      <c r="U408" s="27"/>
    </row>
    <row r="409" spans="1:21" s="23" customFormat="1" ht="27" customHeight="1" x14ac:dyDescent="0.25">
      <c r="A409" s="117" t="s">
        <v>1670</v>
      </c>
      <c r="B409" s="103" t="s">
        <v>1045</v>
      </c>
      <c r="C409" s="90">
        <v>1975</v>
      </c>
      <c r="D409" s="90" t="s">
        <v>21</v>
      </c>
      <c r="E409" s="94" t="s">
        <v>20</v>
      </c>
      <c r="F409" s="91">
        <v>5</v>
      </c>
      <c r="G409" s="91">
        <v>1</v>
      </c>
      <c r="H409" s="96">
        <v>3278.1</v>
      </c>
      <c r="I409" s="96">
        <v>188.4</v>
      </c>
      <c r="J409" s="96">
        <v>2376.8000000000002</v>
      </c>
      <c r="K409" s="105">
        <f>SUM(L409:O409)</f>
        <v>4752600</v>
      </c>
      <c r="L409" s="119">
        <v>0</v>
      </c>
      <c r="M409" s="119">
        <v>0</v>
      </c>
      <c r="N409" s="119">
        <v>0</v>
      </c>
      <c r="O409" s="124">
        <v>4752600</v>
      </c>
      <c r="P409" s="112">
        <f t="shared" si="81"/>
        <v>1449.8032396815229</v>
      </c>
      <c r="Q409" s="105">
        <v>9673</v>
      </c>
      <c r="R409" s="54" t="s">
        <v>43</v>
      </c>
      <c r="S409" s="28"/>
      <c r="T409" s="28"/>
      <c r="U409" s="27"/>
    </row>
    <row r="410" spans="1:21" s="23" customFormat="1" ht="27" customHeight="1" x14ac:dyDescent="0.25">
      <c r="A410" s="178" t="s">
        <v>1671</v>
      </c>
      <c r="B410" s="170" t="s">
        <v>273</v>
      </c>
      <c r="C410" s="174">
        <v>1960</v>
      </c>
      <c r="D410" s="149" t="s">
        <v>21</v>
      </c>
      <c r="E410" s="147" t="s">
        <v>20</v>
      </c>
      <c r="F410" s="203">
        <v>3</v>
      </c>
      <c r="G410" s="203">
        <v>3</v>
      </c>
      <c r="H410" s="210">
        <v>1813</v>
      </c>
      <c r="I410" s="210">
        <v>44.1</v>
      </c>
      <c r="J410" s="210">
        <v>1444.7</v>
      </c>
      <c r="K410" s="105">
        <f t="shared" si="80"/>
        <v>118620.48</v>
      </c>
      <c r="L410" s="66">
        <v>0</v>
      </c>
      <c r="M410" s="35">
        <v>0</v>
      </c>
      <c r="N410" s="35">
        <v>0</v>
      </c>
      <c r="O410" s="119">
        <v>118620.48</v>
      </c>
      <c r="P410" s="112">
        <f t="shared" si="81"/>
        <v>65.427733039161609</v>
      </c>
      <c r="Q410" s="105">
        <v>9673</v>
      </c>
      <c r="R410" s="117" t="s">
        <v>41</v>
      </c>
      <c r="S410" s="28"/>
      <c r="T410" s="27"/>
      <c r="U410" s="27"/>
    </row>
    <row r="411" spans="1:21" s="23" customFormat="1" ht="27" customHeight="1" x14ac:dyDescent="0.25">
      <c r="A411" s="179"/>
      <c r="B411" s="173"/>
      <c r="C411" s="175"/>
      <c r="D411" s="181"/>
      <c r="E411" s="177"/>
      <c r="F411" s="204"/>
      <c r="G411" s="204"/>
      <c r="H411" s="211"/>
      <c r="I411" s="211"/>
      <c r="J411" s="211"/>
      <c r="K411" s="105">
        <f>SUM(L411:O411)</f>
        <v>520496.27</v>
      </c>
      <c r="L411" s="66">
        <v>0</v>
      </c>
      <c r="M411" s="35">
        <v>0</v>
      </c>
      <c r="N411" s="35">
        <v>0</v>
      </c>
      <c r="O411" s="119">
        <v>520496.27</v>
      </c>
      <c r="P411" s="112">
        <f>K411/H410</f>
        <v>287.09115830115832</v>
      </c>
      <c r="Q411" s="105">
        <v>9673</v>
      </c>
      <c r="R411" s="117" t="s">
        <v>42</v>
      </c>
      <c r="S411" s="28"/>
      <c r="T411" s="27"/>
      <c r="U411" s="27"/>
    </row>
    <row r="412" spans="1:21" s="23" customFormat="1" ht="27" customHeight="1" x14ac:dyDescent="0.25">
      <c r="A412" s="180"/>
      <c r="B412" s="171"/>
      <c r="C412" s="176"/>
      <c r="D412" s="150"/>
      <c r="E412" s="148"/>
      <c r="F412" s="205"/>
      <c r="G412" s="205"/>
      <c r="H412" s="212"/>
      <c r="I412" s="212"/>
      <c r="J412" s="212"/>
      <c r="K412" s="105">
        <f>SUM(L412:O412)</f>
        <v>13464670</v>
      </c>
      <c r="L412" s="66">
        <v>0</v>
      </c>
      <c r="M412" s="35">
        <v>0</v>
      </c>
      <c r="N412" s="35">
        <v>0</v>
      </c>
      <c r="O412" s="119">
        <v>13464670</v>
      </c>
      <c r="P412" s="112">
        <f>K412/H410</f>
        <v>7426.7346938775509</v>
      </c>
      <c r="Q412" s="105">
        <v>9673</v>
      </c>
      <c r="R412" s="54" t="s">
        <v>43</v>
      </c>
      <c r="S412" s="28"/>
      <c r="T412" s="27"/>
      <c r="U412" s="27"/>
    </row>
    <row r="413" spans="1:21" s="23" customFormat="1" ht="27" customHeight="1" x14ac:dyDescent="0.25">
      <c r="A413" s="131" t="s">
        <v>1672</v>
      </c>
      <c r="B413" s="103" t="s">
        <v>872</v>
      </c>
      <c r="C413" s="75">
        <v>1961</v>
      </c>
      <c r="D413" s="97" t="s">
        <v>21</v>
      </c>
      <c r="E413" s="104" t="s">
        <v>20</v>
      </c>
      <c r="F413" s="84">
        <v>3</v>
      </c>
      <c r="G413" s="84">
        <v>3</v>
      </c>
      <c r="H413" s="85">
        <v>1656.4</v>
      </c>
      <c r="I413" s="85">
        <v>49.4</v>
      </c>
      <c r="J413" s="85">
        <v>1521.6</v>
      </c>
      <c r="K413" s="105">
        <f>SUM(L413:O413)</f>
        <v>2856034.53</v>
      </c>
      <c r="L413" s="66">
        <v>0</v>
      </c>
      <c r="M413" s="35">
        <v>0</v>
      </c>
      <c r="N413" s="35">
        <v>0</v>
      </c>
      <c r="O413" s="119">
        <v>2856034.53</v>
      </c>
      <c r="P413" s="112">
        <f t="shared" si="81"/>
        <v>1724.2420490219752</v>
      </c>
      <c r="Q413" s="105">
        <v>9673</v>
      </c>
      <c r="R413" s="117" t="s">
        <v>42</v>
      </c>
      <c r="S413" s="28"/>
      <c r="T413" s="27"/>
      <c r="U413" s="27"/>
    </row>
    <row r="414" spans="1:21" s="23" customFormat="1" ht="27" customHeight="1" x14ac:dyDescent="0.25">
      <c r="A414" s="131" t="s">
        <v>1673</v>
      </c>
      <c r="B414" s="103" t="s">
        <v>274</v>
      </c>
      <c r="C414" s="97">
        <v>1960</v>
      </c>
      <c r="D414" s="97" t="s">
        <v>21</v>
      </c>
      <c r="E414" s="104" t="s">
        <v>20</v>
      </c>
      <c r="F414" s="115">
        <v>3</v>
      </c>
      <c r="G414" s="115">
        <v>3</v>
      </c>
      <c r="H414" s="124">
        <v>1591.6</v>
      </c>
      <c r="I414" s="124">
        <v>0</v>
      </c>
      <c r="J414" s="124">
        <v>1484.5</v>
      </c>
      <c r="K414" s="105">
        <f t="shared" si="80"/>
        <v>11208677</v>
      </c>
      <c r="L414" s="66">
        <v>0</v>
      </c>
      <c r="M414" s="35">
        <v>0</v>
      </c>
      <c r="N414" s="35">
        <v>0</v>
      </c>
      <c r="O414" s="119">
        <v>11208677</v>
      </c>
      <c r="P414" s="112">
        <f t="shared" si="81"/>
        <v>7042.3957024377987</v>
      </c>
      <c r="Q414" s="105">
        <v>9673</v>
      </c>
      <c r="R414" s="54" t="s">
        <v>43</v>
      </c>
      <c r="S414" s="27"/>
      <c r="T414" s="28"/>
      <c r="U414" s="27"/>
    </row>
    <row r="415" spans="1:21" s="23" customFormat="1" ht="27" customHeight="1" x14ac:dyDescent="0.25">
      <c r="A415" s="131" t="s">
        <v>1674</v>
      </c>
      <c r="B415" s="103" t="s">
        <v>873</v>
      </c>
      <c r="C415" s="97">
        <v>1961</v>
      </c>
      <c r="D415" s="97" t="s">
        <v>21</v>
      </c>
      <c r="E415" s="104" t="s">
        <v>20</v>
      </c>
      <c r="F415" s="115">
        <v>3</v>
      </c>
      <c r="G415" s="115">
        <v>3</v>
      </c>
      <c r="H415" s="124">
        <v>1671.8</v>
      </c>
      <c r="I415" s="124">
        <v>0</v>
      </c>
      <c r="J415" s="124">
        <v>1535</v>
      </c>
      <c r="K415" s="105">
        <f t="shared" si="80"/>
        <v>2850830.64</v>
      </c>
      <c r="L415" s="66">
        <v>0</v>
      </c>
      <c r="M415" s="35">
        <v>0</v>
      </c>
      <c r="N415" s="35">
        <v>0</v>
      </c>
      <c r="O415" s="119">
        <v>2850830.64</v>
      </c>
      <c r="P415" s="112">
        <f>K415/H415</f>
        <v>1705.2462256250749</v>
      </c>
      <c r="Q415" s="105">
        <v>9674</v>
      </c>
      <c r="R415" s="117" t="s">
        <v>42</v>
      </c>
      <c r="S415" s="27"/>
      <c r="T415" s="28"/>
      <c r="U415" s="27"/>
    </row>
    <row r="416" spans="1:21" s="23" customFormat="1" ht="27" customHeight="1" x14ac:dyDescent="0.25">
      <c r="A416" s="131" t="s">
        <v>1675</v>
      </c>
      <c r="B416" s="103" t="s">
        <v>275</v>
      </c>
      <c r="C416" s="97">
        <v>1960</v>
      </c>
      <c r="D416" s="97" t="s">
        <v>21</v>
      </c>
      <c r="E416" s="104" t="s">
        <v>20</v>
      </c>
      <c r="F416" s="115">
        <v>3</v>
      </c>
      <c r="G416" s="115">
        <v>3</v>
      </c>
      <c r="H416" s="124">
        <v>1607.8</v>
      </c>
      <c r="I416" s="124">
        <v>0</v>
      </c>
      <c r="J416" s="124">
        <v>1499.8</v>
      </c>
      <c r="K416" s="105">
        <f t="shared" si="80"/>
        <v>11499762.5</v>
      </c>
      <c r="L416" s="119">
        <v>0</v>
      </c>
      <c r="M416" s="119">
        <v>0</v>
      </c>
      <c r="N416" s="119">
        <v>0</v>
      </c>
      <c r="O416" s="124">
        <v>11499762.5</v>
      </c>
      <c r="P416" s="112">
        <f t="shared" si="81"/>
        <v>7152.4832068665255</v>
      </c>
      <c r="Q416" s="105">
        <v>9673</v>
      </c>
      <c r="R416" s="54" t="s">
        <v>43</v>
      </c>
      <c r="S416" s="27"/>
      <c r="T416" s="27"/>
      <c r="U416" s="27"/>
    </row>
    <row r="417" spans="1:21" s="23" customFormat="1" ht="27" customHeight="1" x14ac:dyDescent="0.25">
      <c r="A417" s="131" t="s">
        <v>1676</v>
      </c>
      <c r="B417" s="103" t="s">
        <v>276</v>
      </c>
      <c r="C417" s="97">
        <v>1960</v>
      </c>
      <c r="D417" s="97" t="s">
        <v>21</v>
      </c>
      <c r="E417" s="104" t="s">
        <v>20</v>
      </c>
      <c r="F417" s="97">
        <v>2</v>
      </c>
      <c r="G417" s="97">
        <v>2</v>
      </c>
      <c r="H417" s="124">
        <v>676.6</v>
      </c>
      <c r="I417" s="124">
        <v>0</v>
      </c>
      <c r="J417" s="124">
        <v>626</v>
      </c>
      <c r="K417" s="105">
        <f t="shared" si="80"/>
        <v>7314524</v>
      </c>
      <c r="L417" s="66">
        <v>0</v>
      </c>
      <c r="M417" s="66">
        <v>0</v>
      </c>
      <c r="N417" s="66">
        <v>0</v>
      </c>
      <c r="O417" s="124">
        <v>7314524</v>
      </c>
      <c r="P417" s="112">
        <f t="shared" si="81"/>
        <v>10810.706473544191</v>
      </c>
      <c r="Q417" s="105">
        <v>9673</v>
      </c>
      <c r="R417" s="54" t="s">
        <v>43</v>
      </c>
      <c r="S417" s="27"/>
      <c r="T417" s="27"/>
      <c r="U417" s="27"/>
    </row>
    <row r="418" spans="1:21" s="23" customFormat="1" ht="27" customHeight="1" x14ac:dyDescent="0.25">
      <c r="A418" s="131" t="s">
        <v>1677</v>
      </c>
      <c r="B418" s="103" t="s">
        <v>277</v>
      </c>
      <c r="C418" s="117">
        <v>1960</v>
      </c>
      <c r="D418" s="97" t="s">
        <v>21</v>
      </c>
      <c r="E418" s="104" t="s">
        <v>20</v>
      </c>
      <c r="F418" s="99">
        <v>2</v>
      </c>
      <c r="G418" s="99">
        <v>2</v>
      </c>
      <c r="H418" s="124">
        <v>668.6</v>
      </c>
      <c r="I418" s="124">
        <v>266.5</v>
      </c>
      <c r="J418" s="124">
        <v>354.8</v>
      </c>
      <c r="K418" s="105">
        <f t="shared" si="80"/>
        <v>7293030</v>
      </c>
      <c r="L418" s="124">
        <v>0</v>
      </c>
      <c r="M418" s="124">
        <v>0</v>
      </c>
      <c r="N418" s="124">
        <v>0</v>
      </c>
      <c r="O418" s="124">
        <v>7293030</v>
      </c>
      <c r="P418" s="112">
        <f t="shared" si="81"/>
        <v>10907.912055040382</v>
      </c>
      <c r="Q418" s="105">
        <v>9673</v>
      </c>
      <c r="R418" s="54" t="s">
        <v>43</v>
      </c>
      <c r="S418" s="27"/>
      <c r="T418" s="27"/>
      <c r="U418" s="27"/>
    </row>
    <row r="419" spans="1:21" s="25" customFormat="1" ht="27" customHeight="1" x14ac:dyDescent="0.25">
      <c r="A419" s="131" t="s">
        <v>1678</v>
      </c>
      <c r="B419" s="103" t="s">
        <v>278</v>
      </c>
      <c r="C419" s="97">
        <v>1957</v>
      </c>
      <c r="D419" s="104" t="s">
        <v>21</v>
      </c>
      <c r="E419" s="104" t="s">
        <v>20</v>
      </c>
      <c r="F419" s="115">
        <v>2</v>
      </c>
      <c r="G419" s="115">
        <v>1</v>
      </c>
      <c r="H419" s="112">
        <v>326.5</v>
      </c>
      <c r="I419" s="112">
        <v>300.60000000000002</v>
      </c>
      <c r="J419" s="112">
        <f>I419-0</f>
        <v>300.60000000000002</v>
      </c>
      <c r="K419" s="105">
        <f t="shared" si="80"/>
        <v>2135332</v>
      </c>
      <c r="L419" s="124">
        <v>0</v>
      </c>
      <c r="M419" s="124">
        <v>0</v>
      </c>
      <c r="N419" s="124">
        <v>0</v>
      </c>
      <c r="O419" s="124">
        <v>2135332</v>
      </c>
      <c r="P419" s="112">
        <f t="shared" si="81"/>
        <v>6540.0673813169988</v>
      </c>
      <c r="Q419" s="105">
        <v>9673</v>
      </c>
      <c r="R419" s="54" t="s">
        <v>43</v>
      </c>
      <c r="S419" s="30"/>
      <c r="T419" s="30"/>
    </row>
    <row r="420" spans="1:21" ht="42" customHeight="1" x14ac:dyDescent="0.25">
      <c r="A420" s="193" t="s">
        <v>1058</v>
      </c>
      <c r="B420" s="193"/>
      <c r="C420" s="193"/>
      <c r="D420" s="193"/>
      <c r="E420" s="193"/>
      <c r="F420" s="193"/>
      <c r="G420" s="193"/>
      <c r="H420" s="193"/>
      <c r="I420" s="193"/>
      <c r="J420" s="193"/>
      <c r="K420" s="193"/>
      <c r="L420" s="193"/>
      <c r="M420" s="193"/>
      <c r="N420" s="193"/>
      <c r="O420" s="193"/>
      <c r="P420" s="193"/>
      <c r="Q420" s="193"/>
      <c r="R420" s="193"/>
    </row>
    <row r="421" spans="1:21" ht="42" customHeight="1" x14ac:dyDescent="0.25">
      <c r="A421" s="172" t="s">
        <v>883</v>
      </c>
      <c r="B421" s="172"/>
      <c r="C421" s="102" t="s">
        <v>22</v>
      </c>
      <c r="D421" s="102" t="s">
        <v>22</v>
      </c>
      <c r="E421" s="102" t="s">
        <v>22</v>
      </c>
      <c r="F421" s="134" t="s">
        <v>22</v>
      </c>
      <c r="G421" s="134" t="s">
        <v>22</v>
      </c>
      <c r="H421" s="135">
        <f t="shared" ref="H421:N421" si="83">SUM(H422:H423)</f>
        <v>781.7</v>
      </c>
      <c r="I421" s="135">
        <f t="shared" si="83"/>
        <v>0</v>
      </c>
      <c r="J421" s="135">
        <f t="shared" si="83"/>
        <v>476.9</v>
      </c>
      <c r="K421" s="135">
        <f t="shared" si="83"/>
        <v>3666325.08</v>
      </c>
      <c r="L421" s="135">
        <f t="shared" si="83"/>
        <v>0</v>
      </c>
      <c r="M421" s="135">
        <f t="shared" si="83"/>
        <v>0</v>
      </c>
      <c r="N421" s="135">
        <f t="shared" si="83"/>
        <v>0</v>
      </c>
      <c r="O421" s="135">
        <f>SUM(O422:O423)</f>
        <v>3666325.08</v>
      </c>
      <c r="P421" s="51">
        <f>K421/H421</f>
        <v>4690.1945503390043</v>
      </c>
      <c r="Q421" s="136" t="s">
        <v>22</v>
      </c>
      <c r="R421" s="137" t="s">
        <v>22</v>
      </c>
    </row>
    <row r="422" spans="1:21" s="25" customFormat="1" ht="27" customHeight="1" x14ac:dyDescent="0.25">
      <c r="A422" s="200" t="s">
        <v>1679</v>
      </c>
      <c r="B422" s="213" t="s">
        <v>884</v>
      </c>
      <c r="C422" s="200" t="s">
        <v>885</v>
      </c>
      <c r="D422" s="192" t="s">
        <v>21</v>
      </c>
      <c r="E422" s="169" t="s">
        <v>20</v>
      </c>
      <c r="F422" s="187">
        <v>2</v>
      </c>
      <c r="G422" s="187">
        <v>2</v>
      </c>
      <c r="H422" s="199">
        <v>781.7</v>
      </c>
      <c r="I422" s="199">
        <v>0</v>
      </c>
      <c r="J422" s="199">
        <v>476.9</v>
      </c>
      <c r="K422" s="105">
        <f>SUM(L422:O422)</f>
        <v>1686325.08</v>
      </c>
      <c r="L422" s="124">
        <v>0</v>
      </c>
      <c r="M422" s="124">
        <v>0</v>
      </c>
      <c r="N422" s="124">
        <v>0</v>
      </c>
      <c r="O422" s="100">
        <v>1686325.08</v>
      </c>
      <c r="P422" s="112">
        <f>K422/H422</f>
        <v>2157.2535243699631</v>
      </c>
      <c r="Q422" s="105">
        <v>9673</v>
      </c>
      <c r="R422" s="117" t="s">
        <v>41</v>
      </c>
      <c r="S422" s="30">
        <f>O422</f>
        <v>1686325.08</v>
      </c>
      <c r="T422" s="30"/>
    </row>
    <row r="423" spans="1:21" s="2" customFormat="1" ht="27" customHeight="1" x14ac:dyDescent="0.25">
      <c r="A423" s="200"/>
      <c r="B423" s="213"/>
      <c r="C423" s="200"/>
      <c r="D423" s="192"/>
      <c r="E423" s="169"/>
      <c r="F423" s="187"/>
      <c r="G423" s="187"/>
      <c r="H423" s="199"/>
      <c r="I423" s="199"/>
      <c r="J423" s="199"/>
      <c r="K423" s="105">
        <f>SUM(L423:O423)</f>
        <v>1980000</v>
      </c>
      <c r="L423" s="124">
        <v>0</v>
      </c>
      <c r="M423" s="124">
        <v>0</v>
      </c>
      <c r="N423" s="124">
        <v>0</v>
      </c>
      <c r="O423" s="100">
        <v>1980000</v>
      </c>
      <c r="P423" s="112">
        <f>K423/H422</f>
        <v>2532.9410259690417</v>
      </c>
      <c r="Q423" s="105">
        <v>9673</v>
      </c>
      <c r="R423" s="117" t="s">
        <v>42</v>
      </c>
      <c r="S423" s="16"/>
      <c r="T423" s="16"/>
    </row>
    <row r="424" spans="1:21" ht="42" customHeight="1" x14ac:dyDescent="0.25">
      <c r="A424" s="193" t="s">
        <v>1059</v>
      </c>
      <c r="B424" s="193"/>
      <c r="C424" s="193"/>
      <c r="D424" s="193"/>
      <c r="E424" s="193"/>
      <c r="F424" s="193"/>
      <c r="G424" s="193"/>
      <c r="H424" s="193"/>
      <c r="I424" s="193"/>
      <c r="J424" s="193"/>
      <c r="K424" s="193"/>
      <c r="L424" s="193"/>
      <c r="M424" s="193"/>
      <c r="N424" s="193"/>
      <c r="O424" s="193"/>
      <c r="P424" s="193"/>
      <c r="Q424" s="193"/>
      <c r="R424" s="193"/>
    </row>
    <row r="425" spans="1:21" ht="42" customHeight="1" x14ac:dyDescent="0.25">
      <c r="A425" s="172" t="s">
        <v>287</v>
      </c>
      <c r="B425" s="172"/>
      <c r="C425" s="102" t="s">
        <v>22</v>
      </c>
      <c r="D425" s="102" t="s">
        <v>22</v>
      </c>
      <c r="E425" s="102" t="s">
        <v>22</v>
      </c>
      <c r="F425" s="134" t="s">
        <v>22</v>
      </c>
      <c r="G425" s="134" t="s">
        <v>22</v>
      </c>
      <c r="H425" s="135">
        <f t="shared" ref="H425:J425" si="84">SUM(H426)</f>
        <v>670.53</v>
      </c>
      <c r="I425" s="135">
        <f t="shared" si="84"/>
        <v>0</v>
      </c>
      <c r="J425" s="135">
        <f t="shared" si="84"/>
        <v>365.5</v>
      </c>
      <c r="K425" s="135">
        <f t="shared" ref="K425:N425" si="85">SUM(K426:K427)</f>
        <v>4503829.5200000005</v>
      </c>
      <c r="L425" s="135">
        <f t="shared" si="85"/>
        <v>0</v>
      </c>
      <c r="M425" s="135">
        <f t="shared" si="85"/>
        <v>0</v>
      </c>
      <c r="N425" s="135">
        <f t="shared" si="85"/>
        <v>0</v>
      </c>
      <c r="O425" s="135">
        <f>SUM(O426:O427)</f>
        <v>4503829.5200000005</v>
      </c>
      <c r="P425" s="51">
        <f>K425/H425</f>
        <v>6716.8203063248484</v>
      </c>
      <c r="Q425" s="136" t="s">
        <v>22</v>
      </c>
      <c r="R425" s="137" t="s">
        <v>22</v>
      </c>
    </row>
    <row r="426" spans="1:21" s="25" customFormat="1" ht="27" customHeight="1" x14ac:dyDescent="0.25">
      <c r="A426" s="178" t="s">
        <v>1680</v>
      </c>
      <c r="B426" s="170" t="s">
        <v>281</v>
      </c>
      <c r="C426" s="178" t="s">
        <v>288</v>
      </c>
      <c r="D426" s="147" t="s">
        <v>21</v>
      </c>
      <c r="E426" s="149" t="s">
        <v>20</v>
      </c>
      <c r="F426" s="151">
        <v>2</v>
      </c>
      <c r="G426" s="151">
        <v>2</v>
      </c>
      <c r="H426" s="194">
        <v>670.53</v>
      </c>
      <c r="I426" s="194">
        <v>0</v>
      </c>
      <c r="J426" s="194">
        <v>365.5</v>
      </c>
      <c r="K426" s="105">
        <f>SUM(L426:O426)</f>
        <v>166377.20000000001</v>
      </c>
      <c r="L426" s="124">
        <v>0</v>
      </c>
      <c r="M426" s="124">
        <v>0</v>
      </c>
      <c r="N426" s="124">
        <v>0</v>
      </c>
      <c r="O426" s="100">
        <v>166377.20000000001</v>
      </c>
      <c r="P426" s="112">
        <f>K426/H426</f>
        <v>248.12789882630162</v>
      </c>
      <c r="Q426" s="105">
        <v>9673</v>
      </c>
      <c r="R426" s="117" t="s">
        <v>41</v>
      </c>
      <c r="S426" s="30">
        <f>O426</f>
        <v>166377.20000000001</v>
      </c>
      <c r="T426" s="30"/>
    </row>
    <row r="427" spans="1:21" s="2" customFormat="1" ht="27" customHeight="1" x14ac:dyDescent="0.25">
      <c r="A427" s="180"/>
      <c r="B427" s="171"/>
      <c r="C427" s="180"/>
      <c r="D427" s="148"/>
      <c r="E427" s="150"/>
      <c r="F427" s="152"/>
      <c r="G427" s="152"/>
      <c r="H427" s="195"/>
      <c r="I427" s="195"/>
      <c r="J427" s="195"/>
      <c r="K427" s="105">
        <f>SUM(L427:O427)</f>
        <v>4337452.32</v>
      </c>
      <c r="L427" s="124">
        <v>0</v>
      </c>
      <c r="M427" s="124">
        <v>0</v>
      </c>
      <c r="N427" s="124">
        <v>0</v>
      </c>
      <c r="O427" s="100">
        <v>4337452.32</v>
      </c>
      <c r="P427" s="112">
        <f>K427/H426</f>
        <v>6468.6924074985463</v>
      </c>
      <c r="Q427" s="105">
        <v>9673</v>
      </c>
      <c r="R427" s="117" t="s">
        <v>42</v>
      </c>
      <c r="S427" s="16"/>
      <c r="T427" s="16"/>
    </row>
    <row r="428" spans="1:21" ht="42" customHeight="1" x14ac:dyDescent="0.25">
      <c r="A428" s="193" t="s">
        <v>1060</v>
      </c>
      <c r="B428" s="193"/>
      <c r="C428" s="193"/>
      <c r="D428" s="193"/>
      <c r="E428" s="193"/>
      <c r="F428" s="193"/>
      <c r="G428" s="193"/>
      <c r="H428" s="193"/>
      <c r="I428" s="193"/>
      <c r="J428" s="193"/>
      <c r="K428" s="193"/>
      <c r="L428" s="193"/>
      <c r="M428" s="193"/>
      <c r="N428" s="193"/>
      <c r="O428" s="193"/>
      <c r="P428" s="193"/>
      <c r="Q428" s="193"/>
      <c r="R428" s="193"/>
    </row>
    <row r="429" spans="1:21" ht="42" customHeight="1" x14ac:dyDescent="0.25">
      <c r="A429" s="172" t="s">
        <v>290</v>
      </c>
      <c r="B429" s="172"/>
      <c r="C429" s="102" t="s">
        <v>22</v>
      </c>
      <c r="D429" s="102" t="s">
        <v>22</v>
      </c>
      <c r="E429" s="102" t="s">
        <v>22</v>
      </c>
      <c r="F429" s="134" t="s">
        <v>22</v>
      </c>
      <c r="G429" s="134" t="s">
        <v>22</v>
      </c>
      <c r="H429" s="135">
        <f t="shared" ref="H429:N429" si="86">SUM(H430:H431)</f>
        <v>821.40000000000009</v>
      </c>
      <c r="I429" s="135">
        <f t="shared" si="86"/>
        <v>46.2</v>
      </c>
      <c r="J429" s="135">
        <f t="shared" si="86"/>
        <v>733</v>
      </c>
      <c r="K429" s="135">
        <f t="shared" si="86"/>
        <v>9456900</v>
      </c>
      <c r="L429" s="135">
        <f t="shared" si="86"/>
        <v>0</v>
      </c>
      <c r="M429" s="135">
        <f t="shared" si="86"/>
        <v>0</v>
      </c>
      <c r="N429" s="135">
        <f t="shared" si="86"/>
        <v>0</v>
      </c>
      <c r="O429" s="135">
        <f>SUM(O430:O431)</f>
        <v>9456900</v>
      </c>
      <c r="P429" s="51">
        <f>K429/H429</f>
        <v>11513.148283418552</v>
      </c>
      <c r="Q429" s="136" t="s">
        <v>22</v>
      </c>
      <c r="R429" s="137" t="s">
        <v>22</v>
      </c>
    </row>
    <row r="430" spans="1:21" s="25" customFormat="1" ht="27" customHeight="1" x14ac:dyDescent="0.25">
      <c r="A430" s="117" t="s">
        <v>1681</v>
      </c>
      <c r="B430" s="103" t="s">
        <v>285</v>
      </c>
      <c r="C430" s="117" t="s">
        <v>291</v>
      </c>
      <c r="D430" s="104" t="s">
        <v>21</v>
      </c>
      <c r="E430" s="104" t="s">
        <v>20</v>
      </c>
      <c r="F430" s="99">
        <v>2</v>
      </c>
      <c r="G430" s="99">
        <v>2</v>
      </c>
      <c r="H430" s="124">
        <v>407.8</v>
      </c>
      <c r="I430" s="124">
        <v>0</v>
      </c>
      <c r="J430" s="124">
        <v>365.6</v>
      </c>
      <c r="K430" s="105">
        <f>SUM(L430:O430)</f>
        <v>5052660</v>
      </c>
      <c r="L430" s="119">
        <v>0</v>
      </c>
      <c r="M430" s="119">
        <v>0</v>
      </c>
      <c r="N430" s="119">
        <v>0</v>
      </c>
      <c r="O430" s="124">
        <v>5052660</v>
      </c>
      <c r="P430" s="112">
        <f>K430/H430</f>
        <v>12390.044139283962</v>
      </c>
      <c r="Q430" s="105">
        <v>9673</v>
      </c>
      <c r="R430" s="117" t="s">
        <v>43</v>
      </c>
    </row>
    <row r="431" spans="1:21" s="25" customFormat="1" ht="27" customHeight="1" x14ac:dyDescent="0.25">
      <c r="A431" s="117" t="s">
        <v>1682</v>
      </c>
      <c r="B431" s="103" t="s">
        <v>1018</v>
      </c>
      <c r="C431" s="117" t="s">
        <v>288</v>
      </c>
      <c r="D431" s="104" t="s">
        <v>21</v>
      </c>
      <c r="E431" s="104" t="s">
        <v>20</v>
      </c>
      <c r="F431" s="97">
        <v>2</v>
      </c>
      <c r="G431" s="97">
        <v>2</v>
      </c>
      <c r="H431" s="124">
        <v>413.6</v>
      </c>
      <c r="I431" s="124">
        <v>46.2</v>
      </c>
      <c r="J431" s="124">
        <v>367.4</v>
      </c>
      <c r="K431" s="105">
        <f>SUM(L431:O431)</f>
        <v>4404240</v>
      </c>
      <c r="L431" s="66">
        <v>0</v>
      </c>
      <c r="M431" s="66">
        <v>0</v>
      </c>
      <c r="N431" s="66">
        <v>0</v>
      </c>
      <c r="O431" s="66">
        <v>4404240</v>
      </c>
      <c r="P431" s="112">
        <f>K431/H431</f>
        <v>10648.549323017407</v>
      </c>
      <c r="Q431" s="105">
        <v>9673</v>
      </c>
      <c r="R431" s="117" t="s">
        <v>43</v>
      </c>
    </row>
    <row r="432" spans="1:21" ht="42" customHeight="1" x14ac:dyDescent="0.25">
      <c r="A432" s="193" t="s">
        <v>1061</v>
      </c>
      <c r="B432" s="193"/>
      <c r="C432" s="193"/>
      <c r="D432" s="193"/>
      <c r="E432" s="193"/>
      <c r="F432" s="193"/>
      <c r="G432" s="193"/>
      <c r="H432" s="193"/>
      <c r="I432" s="193"/>
      <c r="J432" s="193"/>
      <c r="K432" s="193"/>
      <c r="L432" s="193"/>
      <c r="M432" s="193"/>
      <c r="N432" s="193"/>
      <c r="O432" s="193"/>
      <c r="P432" s="193"/>
      <c r="Q432" s="193"/>
      <c r="R432" s="193"/>
    </row>
    <row r="433" spans="1:21" ht="42" customHeight="1" x14ac:dyDescent="0.25">
      <c r="A433" s="172" t="s">
        <v>289</v>
      </c>
      <c r="B433" s="172"/>
      <c r="C433" s="102" t="s">
        <v>22</v>
      </c>
      <c r="D433" s="102" t="s">
        <v>22</v>
      </c>
      <c r="E433" s="102" t="s">
        <v>22</v>
      </c>
      <c r="F433" s="134" t="s">
        <v>22</v>
      </c>
      <c r="G433" s="134" t="s">
        <v>22</v>
      </c>
      <c r="H433" s="135">
        <f t="shared" ref="H433:N433" si="87">SUM(H434:H435)</f>
        <v>838.4</v>
      </c>
      <c r="I433" s="135">
        <f t="shared" si="87"/>
        <v>0</v>
      </c>
      <c r="J433" s="135">
        <f t="shared" si="87"/>
        <v>772.4</v>
      </c>
      <c r="K433" s="135">
        <f t="shared" si="87"/>
        <v>4088364.95</v>
      </c>
      <c r="L433" s="135">
        <f t="shared" si="87"/>
        <v>0</v>
      </c>
      <c r="M433" s="135">
        <f t="shared" si="87"/>
        <v>0</v>
      </c>
      <c r="N433" s="135">
        <f t="shared" si="87"/>
        <v>0</v>
      </c>
      <c r="O433" s="135">
        <f>SUM(O434:O435)</f>
        <v>4088364.95</v>
      </c>
      <c r="P433" s="51">
        <f>K433/H433</f>
        <v>4876.3894918893129</v>
      </c>
      <c r="Q433" s="136" t="s">
        <v>22</v>
      </c>
      <c r="R433" s="137" t="s">
        <v>22</v>
      </c>
    </row>
    <row r="434" spans="1:21" s="23" customFormat="1" ht="27" customHeight="1" x14ac:dyDescent="0.25">
      <c r="A434" s="117" t="s">
        <v>1683</v>
      </c>
      <c r="B434" s="103" t="s">
        <v>279</v>
      </c>
      <c r="C434" s="117" t="s">
        <v>252</v>
      </c>
      <c r="D434" s="104" t="s">
        <v>21</v>
      </c>
      <c r="E434" s="104" t="s">
        <v>20</v>
      </c>
      <c r="F434" s="97">
        <v>2</v>
      </c>
      <c r="G434" s="97">
        <v>2</v>
      </c>
      <c r="H434" s="124">
        <v>419.2</v>
      </c>
      <c r="I434" s="124">
        <v>0</v>
      </c>
      <c r="J434" s="124">
        <v>386.2</v>
      </c>
      <c r="K434" s="105">
        <f>SUM(L434:O434)</f>
        <v>2048672.19</v>
      </c>
      <c r="L434" s="66">
        <v>0</v>
      </c>
      <c r="M434" s="66">
        <v>0</v>
      </c>
      <c r="N434" s="66">
        <v>0</v>
      </c>
      <c r="O434" s="109">
        <v>2048672.19</v>
      </c>
      <c r="P434" s="112">
        <f>K434/H434</f>
        <v>4887.0996898854964</v>
      </c>
      <c r="Q434" s="105">
        <v>9673</v>
      </c>
      <c r="R434" s="117" t="s">
        <v>42</v>
      </c>
      <c r="S434" s="27"/>
      <c r="T434" s="27"/>
      <c r="U434" s="27"/>
    </row>
    <row r="435" spans="1:21" s="23" customFormat="1" ht="27" customHeight="1" x14ac:dyDescent="0.25">
      <c r="A435" s="117" t="s">
        <v>1684</v>
      </c>
      <c r="B435" s="103" t="s">
        <v>280</v>
      </c>
      <c r="C435" s="117" t="s">
        <v>252</v>
      </c>
      <c r="D435" s="104" t="s">
        <v>21</v>
      </c>
      <c r="E435" s="104" t="s">
        <v>20</v>
      </c>
      <c r="F435" s="99">
        <v>2</v>
      </c>
      <c r="G435" s="99">
        <v>2</v>
      </c>
      <c r="H435" s="124">
        <v>419.2</v>
      </c>
      <c r="I435" s="124">
        <v>0</v>
      </c>
      <c r="J435" s="124">
        <v>386.2</v>
      </c>
      <c r="K435" s="105">
        <f>SUM(L435:O435)</f>
        <v>2039692.76</v>
      </c>
      <c r="L435" s="124">
        <v>0</v>
      </c>
      <c r="M435" s="124">
        <v>0</v>
      </c>
      <c r="N435" s="124">
        <v>0</v>
      </c>
      <c r="O435" s="100">
        <v>2039692.76</v>
      </c>
      <c r="P435" s="112">
        <f>K435/H435</f>
        <v>4865.6792938931303</v>
      </c>
      <c r="Q435" s="105">
        <v>9673</v>
      </c>
      <c r="R435" s="117" t="s">
        <v>42</v>
      </c>
      <c r="S435" s="27"/>
      <c r="T435" s="27"/>
      <c r="U435" s="27"/>
    </row>
    <row r="436" spans="1:21" ht="42" customHeight="1" x14ac:dyDescent="0.25">
      <c r="A436" s="193" t="s">
        <v>1062</v>
      </c>
      <c r="B436" s="193"/>
      <c r="C436" s="193"/>
      <c r="D436" s="193"/>
      <c r="E436" s="193"/>
      <c r="F436" s="193"/>
      <c r="G436" s="193"/>
      <c r="H436" s="193"/>
      <c r="I436" s="193"/>
      <c r="J436" s="193"/>
      <c r="K436" s="193"/>
      <c r="L436" s="193"/>
      <c r="M436" s="193"/>
      <c r="N436" s="193"/>
      <c r="O436" s="193"/>
      <c r="P436" s="193"/>
      <c r="Q436" s="193"/>
      <c r="R436" s="193"/>
    </row>
    <row r="437" spans="1:21" ht="42" customHeight="1" x14ac:dyDescent="0.25">
      <c r="A437" s="172" t="s">
        <v>292</v>
      </c>
      <c r="B437" s="172"/>
      <c r="C437" s="102" t="s">
        <v>22</v>
      </c>
      <c r="D437" s="102" t="s">
        <v>22</v>
      </c>
      <c r="E437" s="102" t="s">
        <v>22</v>
      </c>
      <c r="F437" s="134" t="s">
        <v>22</v>
      </c>
      <c r="G437" s="134" t="s">
        <v>22</v>
      </c>
      <c r="H437" s="135">
        <f t="shared" ref="H437:N437" si="88">SUM(H438)</f>
        <v>483</v>
      </c>
      <c r="I437" s="135">
        <f t="shared" si="88"/>
        <v>52.1</v>
      </c>
      <c r="J437" s="135">
        <f t="shared" si="88"/>
        <v>328</v>
      </c>
      <c r="K437" s="135">
        <f t="shared" si="88"/>
        <v>4032050</v>
      </c>
      <c r="L437" s="135">
        <f t="shared" si="88"/>
        <v>0</v>
      </c>
      <c r="M437" s="135">
        <f t="shared" si="88"/>
        <v>0</v>
      </c>
      <c r="N437" s="135">
        <f t="shared" si="88"/>
        <v>0</v>
      </c>
      <c r="O437" s="135">
        <f>SUM(O438)</f>
        <v>4032050</v>
      </c>
      <c r="P437" s="51">
        <f>K437/H437</f>
        <v>8347.9296066252591</v>
      </c>
      <c r="Q437" s="136" t="s">
        <v>22</v>
      </c>
      <c r="R437" s="137" t="s">
        <v>22</v>
      </c>
    </row>
    <row r="438" spans="1:21" s="23" customFormat="1" ht="27" customHeight="1" x14ac:dyDescent="0.25">
      <c r="A438" s="101" t="s">
        <v>1685</v>
      </c>
      <c r="B438" s="103" t="s">
        <v>282</v>
      </c>
      <c r="C438" s="101" t="s">
        <v>291</v>
      </c>
      <c r="D438" s="104" t="s">
        <v>21</v>
      </c>
      <c r="E438" s="104" t="s">
        <v>20</v>
      </c>
      <c r="F438" s="104">
        <v>2</v>
      </c>
      <c r="G438" s="104">
        <v>2</v>
      </c>
      <c r="H438" s="119">
        <v>483</v>
      </c>
      <c r="I438" s="119">
        <v>52.1</v>
      </c>
      <c r="J438" s="119">
        <v>328</v>
      </c>
      <c r="K438" s="105">
        <f>SUM(L438:O438)</f>
        <v>4032050</v>
      </c>
      <c r="L438" s="35">
        <v>0</v>
      </c>
      <c r="M438" s="35">
        <v>0</v>
      </c>
      <c r="N438" s="35">
        <v>0</v>
      </c>
      <c r="O438" s="108">
        <v>4032050</v>
      </c>
      <c r="P438" s="112">
        <f>K438/H438</f>
        <v>8347.9296066252591</v>
      </c>
      <c r="Q438" s="105">
        <v>9673</v>
      </c>
      <c r="R438" s="101" t="s">
        <v>42</v>
      </c>
      <c r="S438" s="27"/>
      <c r="T438" s="27"/>
      <c r="U438" s="27"/>
    </row>
    <row r="439" spans="1:21" ht="42" customHeight="1" x14ac:dyDescent="0.25">
      <c r="A439" s="193" t="s">
        <v>1063</v>
      </c>
      <c r="B439" s="193"/>
      <c r="C439" s="193"/>
      <c r="D439" s="193"/>
      <c r="E439" s="193"/>
      <c r="F439" s="193"/>
      <c r="G439" s="193"/>
      <c r="H439" s="193"/>
      <c r="I439" s="193"/>
      <c r="J439" s="193"/>
      <c r="K439" s="193"/>
      <c r="L439" s="193"/>
      <c r="M439" s="193"/>
      <c r="N439" s="193"/>
      <c r="O439" s="193"/>
      <c r="P439" s="193"/>
      <c r="Q439" s="193"/>
      <c r="R439" s="193"/>
    </row>
    <row r="440" spans="1:21" ht="42" customHeight="1" x14ac:dyDescent="0.25">
      <c r="A440" s="172" t="s">
        <v>293</v>
      </c>
      <c r="B440" s="172"/>
      <c r="C440" s="102" t="s">
        <v>22</v>
      </c>
      <c r="D440" s="102" t="s">
        <v>22</v>
      </c>
      <c r="E440" s="102" t="s">
        <v>22</v>
      </c>
      <c r="F440" s="134" t="s">
        <v>22</v>
      </c>
      <c r="G440" s="134" t="s">
        <v>22</v>
      </c>
      <c r="H440" s="135">
        <f t="shared" ref="H440:N440" si="89">SUM(H441:H442)</f>
        <v>1004</v>
      </c>
      <c r="I440" s="135">
        <f t="shared" si="89"/>
        <v>0</v>
      </c>
      <c r="J440" s="135">
        <f t="shared" si="89"/>
        <v>731.2</v>
      </c>
      <c r="K440" s="135">
        <f t="shared" si="89"/>
        <v>8932240</v>
      </c>
      <c r="L440" s="135">
        <f t="shared" si="89"/>
        <v>0</v>
      </c>
      <c r="M440" s="135">
        <f t="shared" si="89"/>
        <v>0</v>
      </c>
      <c r="N440" s="135">
        <f t="shared" si="89"/>
        <v>0</v>
      </c>
      <c r="O440" s="135">
        <f>SUM(O441:O442)</f>
        <v>8932240</v>
      </c>
      <c r="P440" s="51">
        <f>K440/H440</f>
        <v>8896.6533864541834</v>
      </c>
      <c r="Q440" s="136" t="s">
        <v>22</v>
      </c>
      <c r="R440" s="137" t="s">
        <v>22</v>
      </c>
    </row>
    <row r="441" spans="1:21" s="23" customFormat="1" ht="27" customHeight="1" x14ac:dyDescent="0.25">
      <c r="A441" s="117" t="s">
        <v>1686</v>
      </c>
      <c r="B441" s="103" t="s">
        <v>283</v>
      </c>
      <c r="C441" s="117" t="s">
        <v>294</v>
      </c>
      <c r="D441" s="104" t="s">
        <v>21</v>
      </c>
      <c r="E441" s="104" t="s">
        <v>20</v>
      </c>
      <c r="F441" s="99">
        <v>2</v>
      </c>
      <c r="G441" s="99">
        <v>2</v>
      </c>
      <c r="H441" s="86">
        <v>502</v>
      </c>
      <c r="I441" s="86">
        <v>0</v>
      </c>
      <c r="J441" s="86">
        <v>365.6</v>
      </c>
      <c r="K441" s="105">
        <f>SUM(L441:O441)</f>
        <v>4466120</v>
      </c>
      <c r="L441" s="86">
        <v>0</v>
      </c>
      <c r="M441" s="86">
        <v>0</v>
      </c>
      <c r="N441" s="86">
        <v>0</v>
      </c>
      <c r="O441" s="105">
        <v>4466120</v>
      </c>
      <c r="P441" s="112">
        <f>K441/H441</f>
        <v>8896.6533864541834</v>
      </c>
      <c r="Q441" s="105">
        <v>9673</v>
      </c>
      <c r="R441" s="54" t="s">
        <v>43</v>
      </c>
      <c r="S441" s="27"/>
      <c r="T441" s="27"/>
      <c r="U441" s="27"/>
    </row>
    <row r="442" spans="1:21" s="23" customFormat="1" ht="27" customHeight="1" x14ac:dyDescent="0.25">
      <c r="A442" s="117" t="s">
        <v>1687</v>
      </c>
      <c r="B442" s="103" t="s">
        <v>284</v>
      </c>
      <c r="C442" s="117" t="s">
        <v>295</v>
      </c>
      <c r="D442" s="104" t="s">
        <v>21</v>
      </c>
      <c r="E442" s="104" t="s">
        <v>20</v>
      </c>
      <c r="F442" s="99">
        <v>2</v>
      </c>
      <c r="G442" s="99">
        <v>2</v>
      </c>
      <c r="H442" s="124">
        <v>502</v>
      </c>
      <c r="I442" s="124">
        <v>0</v>
      </c>
      <c r="J442" s="124">
        <v>365.6</v>
      </c>
      <c r="K442" s="105">
        <f>SUM(L442:O442)</f>
        <v>4466120</v>
      </c>
      <c r="L442" s="119">
        <v>0</v>
      </c>
      <c r="M442" s="119">
        <v>0</v>
      </c>
      <c r="N442" s="119">
        <v>0</v>
      </c>
      <c r="O442" s="100">
        <v>4466120</v>
      </c>
      <c r="P442" s="112">
        <f>K442/H442</f>
        <v>8896.6533864541834</v>
      </c>
      <c r="Q442" s="105">
        <v>9673</v>
      </c>
      <c r="R442" s="117" t="s">
        <v>43</v>
      </c>
      <c r="S442" s="28"/>
      <c r="T442" s="28"/>
      <c r="U442" s="27"/>
    </row>
    <row r="443" spans="1:21" ht="42" customHeight="1" x14ac:dyDescent="0.25">
      <c r="A443" s="193" t="s">
        <v>1064</v>
      </c>
      <c r="B443" s="193"/>
      <c r="C443" s="193"/>
      <c r="D443" s="193"/>
      <c r="E443" s="193"/>
      <c r="F443" s="193"/>
      <c r="G443" s="193"/>
      <c r="H443" s="193"/>
      <c r="I443" s="193"/>
      <c r="J443" s="193"/>
      <c r="K443" s="193"/>
      <c r="L443" s="193"/>
      <c r="M443" s="193"/>
      <c r="N443" s="193"/>
      <c r="O443" s="193"/>
      <c r="P443" s="193"/>
      <c r="Q443" s="193"/>
      <c r="R443" s="193"/>
    </row>
    <row r="444" spans="1:21" ht="42" customHeight="1" x14ac:dyDescent="0.25">
      <c r="A444" s="172" t="s">
        <v>946</v>
      </c>
      <c r="B444" s="172"/>
      <c r="C444" s="102" t="s">
        <v>22</v>
      </c>
      <c r="D444" s="102" t="s">
        <v>22</v>
      </c>
      <c r="E444" s="102" t="s">
        <v>22</v>
      </c>
      <c r="F444" s="134" t="s">
        <v>22</v>
      </c>
      <c r="G444" s="134" t="s">
        <v>22</v>
      </c>
      <c r="H444" s="135">
        <f t="shared" ref="H444:J444" si="90">SUM(H445)</f>
        <v>831.7</v>
      </c>
      <c r="I444" s="135">
        <f t="shared" si="90"/>
        <v>59.7</v>
      </c>
      <c r="J444" s="135">
        <f t="shared" si="90"/>
        <v>772</v>
      </c>
      <c r="K444" s="135">
        <f t="shared" ref="K444:N444" si="91">SUM(K445:K446)</f>
        <v>5598314.9700000007</v>
      </c>
      <c r="L444" s="135">
        <f t="shared" si="91"/>
        <v>0</v>
      </c>
      <c r="M444" s="135">
        <f t="shared" si="91"/>
        <v>0</v>
      </c>
      <c r="N444" s="135">
        <f t="shared" si="91"/>
        <v>0</v>
      </c>
      <c r="O444" s="135">
        <f>SUM(O445:O446)</f>
        <v>5598314.9700000007</v>
      </c>
      <c r="P444" s="51">
        <f>K444/H444</f>
        <v>6731.1710592761819</v>
      </c>
      <c r="Q444" s="136" t="s">
        <v>22</v>
      </c>
      <c r="R444" s="137" t="s">
        <v>22</v>
      </c>
    </row>
    <row r="445" spans="1:21" s="23" customFormat="1" ht="27" customHeight="1" x14ac:dyDescent="0.25">
      <c r="A445" s="178" t="s">
        <v>1688</v>
      </c>
      <c r="B445" s="170" t="s">
        <v>947</v>
      </c>
      <c r="C445" s="178" t="s">
        <v>948</v>
      </c>
      <c r="D445" s="147">
        <v>2009</v>
      </c>
      <c r="E445" s="147" t="s">
        <v>20</v>
      </c>
      <c r="F445" s="159">
        <v>2</v>
      </c>
      <c r="G445" s="159">
        <v>2</v>
      </c>
      <c r="H445" s="194">
        <v>831.7</v>
      </c>
      <c r="I445" s="194">
        <v>59.7</v>
      </c>
      <c r="J445" s="194">
        <v>772</v>
      </c>
      <c r="K445" s="105">
        <f>SUM(L445:O445)</f>
        <v>2170164.9700000002</v>
      </c>
      <c r="L445" s="119">
        <v>0</v>
      </c>
      <c r="M445" s="119">
        <v>0</v>
      </c>
      <c r="N445" s="119">
        <v>0</v>
      </c>
      <c r="O445" s="100">
        <v>2170164.9700000002</v>
      </c>
      <c r="P445" s="112">
        <f>K445/H445</f>
        <v>2609.3122159432487</v>
      </c>
      <c r="Q445" s="105">
        <v>9673</v>
      </c>
      <c r="R445" s="117" t="s">
        <v>41</v>
      </c>
      <c r="S445" s="28">
        <f>O445</f>
        <v>2170164.9700000002</v>
      </c>
      <c r="T445" s="28"/>
      <c r="U445" s="27"/>
    </row>
    <row r="446" spans="1:21" s="6" customFormat="1" ht="27" customHeight="1" x14ac:dyDescent="0.25">
      <c r="A446" s="180"/>
      <c r="B446" s="171"/>
      <c r="C446" s="180"/>
      <c r="D446" s="148"/>
      <c r="E446" s="148"/>
      <c r="F446" s="160"/>
      <c r="G446" s="160"/>
      <c r="H446" s="195"/>
      <c r="I446" s="195"/>
      <c r="J446" s="195"/>
      <c r="K446" s="105">
        <f>SUM(L446:O446)</f>
        <v>3428150</v>
      </c>
      <c r="L446" s="119">
        <v>0</v>
      </c>
      <c r="M446" s="119">
        <v>0</v>
      </c>
      <c r="N446" s="119">
        <v>0</v>
      </c>
      <c r="O446" s="100">
        <v>3428150</v>
      </c>
      <c r="P446" s="112">
        <f>K446/H445</f>
        <v>4121.8588433329323</v>
      </c>
      <c r="Q446" s="105">
        <v>9673</v>
      </c>
      <c r="R446" s="101" t="s">
        <v>42</v>
      </c>
      <c r="S446" s="29"/>
      <c r="T446" s="29"/>
      <c r="U446" s="22"/>
    </row>
    <row r="447" spans="1:21" ht="42" customHeight="1" x14ac:dyDescent="0.25">
      <c r="A447" s="193" t="s">
        <v>1065</v>
      </c>
      <c r="B447" s="193"/>
      <c r="C447" s="193"/>
      <c r="D447" s="193"/>
      <c r="E447" s="193"/>
      <c r="F447" s="193"/>
      <c r="G447" s="193"/>
      <c r="H447" s="193"/>
      <c r="I447" s="193"/>
      <c r="J447" s="193"/>
      <c r="K447" s="193"/>
      <c r="L447" s="193"/>
      <c r="M447" s="193"/>
      <c r="N447" s="193"/>
      <c r="O447" s="193"/>
      <c r="P447" s="193"/>
      <c r="Q447" s="193"/>
      <c r="R447" s="193"/>
    </row>
    <row r="448" spans="1:21" ht="42" customHeight="1" x14ac:dyDescent="0.25">
      <c r="A448" s="172" t="s">
        <v>296</v>
      </c>
      <c r="B448" s="172"/>
      <c r="C448" s="102" t="s">
        <v>22</v>
      </c>
      <c r="D448" s="102" t="s">
        <v>22</v>
      </c>
      <c r="E448" s="102" t="s">
        <v>22</v>
      </c>
      <c r="F448" s="134" t="s">
        <v>22</v>
      </c>
      <c r="G448" s="134" t="s">
        <v>22</v>
      </c>
      <c r="H448" s="135">
        <f t="shared" ref="H448:N448" si="92">SUM(H449:H1003)</f>
        <v>631513.46000000031</v>
      </c>
      <c r="I448" s="135">
        <f t="shared" si="92"/>
        <v>91197.979999999981</v>
      </c>
      <c r="J448" s="135">
        <f t="shared" si="92"/>
        <v>473488.64999999997</v>
      </c>
      <c r="K448" s="135">
        <f t="shared" si="92"/>
        <v>2107377094.7600014</v>
      </c>
      <c r="L448" s="135">
        <f t="shared" si="92"/>
        <v>0</v>
      </c>
      <c r="M448" s="135">
        <f t="shared" si="92"/>
        <v>0</v>
      </c>
      <c r="N448" s="135">
        <f t="shared" si="92"/>
        <v>0</v>
      </c>
      <c r="O448" s="135">
        <f>SUM(O449:O1003)</f>
        <v>2107797789.3200014</v>
      </c>
      <c r="P448" s="51">
        <f>K448/H448</f>
        <v>3337.0264107434864</v>
      </c>
      <c r="Q448" s="136" t="s">
        <v>22</v>
      </c>
      <c r="R448" s="137" t="s">
        <v>22</v>
      </c>
    </row>
    <row r="449" spans="1:21" s="23" customFormat="1" ht="27" customHeight="1" x14ac:dyDescent="0.25">
      <c r="A449" s="131" t="s">
        <v>1689</v>
      </c>
      <c r="B449" s="95" t="s">
        <v>297</v>
      </c>
      <c r="C449" s="104">
        <v>1961</v>
      </c>
      <c r="D449" s="104" t="s">
        <v>21</v>
      </c>
      <c r="E449" s="104" t="s">
        <v>20</v>
      </c>
      <c r="F449" s="104">
        <v>4</v>
      </c>
      <c r="G449" s="104">
        <v>2</v>
      </c>
      <c r="H449" s="108">
        <v>1285.3</v>
      </c>
      <c r="I449" s="108">
        <v>0</v>
      </c>
      <c r="J449" s="108">
        <v>1285.3</v>
      </c>
      <c r="K449" s="105">
        <f t="shared" ref="K449:K526" si="93">SUM(L449:O449)</f>
        <v>3937560</v>
      </c>
      <c r="L449" s="108">
        <v>0</v>
      </c>
      <c r="M449" s="108">
        <v>0</v>
      </c>
      <c r="N449" s="108">
        <v>0</v>
      </c>
      <c r="O449" s="108">
        <v>3937560</v>
      </c>
      <c r="P449" s="112">
        <f t="shared" ref="P449:P525" si="94">K449/H449</f>
        <v>3063.5338053372752</v>
      </c>
      <c r="Q449" s="105">
        <v>9673</v>
      </c>
      <c r="R449" s="101" t="s">
        <v>43</v>
      </c>
      <c r="S449" s="27"/>
      <c r="T449" s="27"/>
      <c r="U449" s="27"/>
    </row>
    <row r="450" spans="1:21" s="23" customFormat="1" ht="27" customHeight="1" x14ac:dyDescent="0.25">
      <c r="A450" s="131" t="s">
        <v>1690</v>
      </c>
      <c r="B450" s="95" t="s">
        <v>298</v>
      </c>
      <c r="C450" s="104">
        <v>1958</v>
      </c>
      <c r="D450" s="104" t="s">
        <v>21</v>
      </c>
      <c r="E450" s="104" t="s">
        <v>20</v>
      </c>
      <c r="F450" s="104">
        <v>3</v>
      </c>
      <c r="G450" s="104">
        <v>2</v>
      </c>
      <c r="H450" s="108">
        <v>1126.5999999999999</v>
      </c>
      <c r="I450" s="108">
        <v>0</v>
      </c>
      <c r="J450" s="108">
        <v>924.4</v>
      </c>
      <c r="K450" s="105">
        <f>SUM(L450:O450)</f>
        <v>6458362.8799999999</v>
      </c>
      <c r="L450" s="108">
        <v>0</v>
      </c>
      <c r="M450" s="108">
        <v>0</v>
      </c>
      <c r="N450" s="108">
        <v>0</v>
      </c>
      <c r="O450" s="108">
        <v>6458362.8799999999</v>
      </c>
      <c r="P450" s="112">
        <f>K450/H450</f>
        <v>5732.6139534883723</v>
      </c>
      <c r="Q450" s="105">
        <v>9673</v>
      </c>
      <c r="R450" s="101" t="s">
        <v>42</v>
      </c>
      <c r="S450" s="27"/>
      <c r="T450" s="27"/>
      <c r="U450" s="27"/>
    </row>
    <row r="451" spans="1:21" s="23" customFormat="1" ht="27" customHeight="1" x14ac:dyDescent="0.25">
      <c r="A451" s="131" t="s">
        <v>1691</v>
      </c>
      <c r="B451" s="95" t="s">
        <v>302</v>
      </c>
      <c r="C451" s="104">
        <v>1959</v>
      </c>
      <c r="D451" s="104" t="s">
        <v>21</v>
      </c>
      <c r="E451" s="104" t="s">
        <v>20</v>
      </c>
      <c r="F451" s="104">
        <v>4</v>
      </c>
      <c r="G451" s="104">
        <v>1</v>
      </c>
      <c r="H451" s="108">
        <v>499.18</v>
      </c>
      <c r="I451" s="108">
        <v>45.4</v>
      </c>
      <c r="J451" s="108">
        <v>453.78</v>
      </c>
      <c r="K451" s="105">
        <f>SUM(L451:O451)</f>
        <v>2613520</v>
      </c>
      <c r="L451" s="108">
        <v>0</v>
      </c>
      <c r="M451" s="108">
        <v>0</v>
      </c>
      <c r="N451" s="108">
        <v>0</v>
      </c>
      <c r="O451" s="108">
        <v>2613520</v>
      </c>
      <c r="P451" s="112">
        <f>K451/H451</f>
        <v>5235.6264273408387</v>
      </c>
      <c r="Q451" s="105">
        <v>9673</v>
      </c>
      <c r="R451" s="101" t="s">
        <v>42</v>
      </c>
      <c r="S451" s="27"/>
      <c r="T451" s="27"/>
      <c r="U451" s="27"/>
    </row>
    <row r="452" spans="1:21" s="23" customFormat="1" ht="27" customHeight="1" x14ac:dyDescent="0.25">
      <c r="A452" s="131" t="s">
        <v>1692</v>
      </c>
      <c r="B452" s="95" t="s">
        <v>299</v>
      </c>
      <c r="C452" s="104">
        <v>1957</v>
      </c>
      <c r="D452" s="104" t="s">
        <v>21</v>
      </c>
      <c r="E452" s="104" t="s">
        <v>20</v>
      </c>
      <c r="F452" s="104">
        <v>3</v>
      </c>
      <c r="G452" s="104">
        <v>1</v>
      </c>
      <c r="H452" s="108">
        <v>896.7</v>
      </c>
      <c r="I452" s="108">
        <v>0</v>
      </c>
      <c r="J452" s="108">
        <v>896.7</v>
      </c>
      <c r="K452" s="105">
        <f t="shared" si="93"/>
        <v>3323627.13</v>
      </c>
      <c r="L452" s="108">
        <v>0</v>
      </c>
      <c r="M452" s="108">
        <v>0</v>
      </c>
      <c r="N452" s="108">
        <v>0</v>
      </c>
      <c r="O452" s="108">
        <v>3323627.13</v>
      </c>
      <c r="P452" s="112">
        <f t="shared" si="94"/>
        <v>3706.5095684175308</v>
      </c>
      <c r="Q452" s="105">
        <v>9673</v>
      </c>
      <c r="R452" s="117" t="s">
        <v>41</v>
      </c>
      <c r="S452" s="28" t="e">
        <f>O452+O453+O454+O455+O456+O462+O463+O465+O467+O469+O471+O472+O478+O479+O481+O485+O487+O492+O494+O507+O511+O512+O513+O515+O516+O517+O518+O526+O529+O536+O537+O539+O541+O543+O547+O550+O551+O555+O561+O562+O563+O564+O567+O572+O573+O575+O591+O593+O595+O596+O598+O601+O603+O604+O609+O643+O654+O656+O660+O661+O669+O673+O675+O682+O683+O688+O698+O703+O704+O705+O707+O725+O732+O737+O742+O756+O767+O777+O783+O792+O793+O795+O798+O799+O801+O802+O809+O812+O816+O830+O832+O854+O858+O861+O867+O884+#REF!+O888+O890+O894+O896+O899+O902+O905+O907+O912+O914+O915+O918+O928+O929+O932+O935+O938+O940+O961+O981+O985+O986+O1002+O457</f>
        <v>#REF!</v>
      </c>
      <c r="T452" s="27"/>
      <c r="U452" s="27"/>
    </row>
    <row r="453" spans="1:21" s="23" customFormat="1" ht="27" customHeight="1" x14ac:dyDescent="0.25">
      <c r="A453" s="131" t="s">
        <v>1693</v>
      </c>
      <c r="B453" s="95" t="s">
        <v>300</v>
      </c>
      <c r="C453" s="104">
        <v>1957</v>
      </c>
      <c r="D453" s="104" t="s">
        <v>21</v>
      </c>
      <c r="E453" s="104" t="s">
        <v>20</v>
      </c>
      <c r="F453" s="104">
        <v>3</v>
      </c>
      <c r="G453" s="104">
        <v>2</v>
      </c>
      <c r="H453" s="108">
        <v>976</v>
      </c>
      <c r="I453" s="108">
        <v>114.3</v>
      </c>
      <c r="J453" s="108">
        <v>861.7</v>
      </c>
      <c r="K453" s="105">
        <f t="shared" si="93"/>
        <v>3234332.38</v>
      </c>
      <c r="L453" s="108">
        <v>0</v>
      </c>
      <c r="M453" s="108">
        <v>0</v>
      </c>
      <c r="N453" s="108">
        <v>0</v>
      </c>
      <c r="O453" s="108">
        <v>3234332.38</v>
      </c>
      <c r="P453" s="112">
        <f t="shared" si="94"/>
        <v>3313.8651434426229</v>
      </c>
      <c r="Q453" s="105">
        <v>9673</v>
      </c>
      <c r="R453" s="117" t="s">
        <v>41</v>
      </c>
      <c r="S453" s="27"/>
      <c r="T453" s="27"/>
      <c r="U453" s="27"/>
    </row>
    <row r="454" spans="1:21" s="23" customFormat="1" ht="27" customHeight="1" x14ac:dyDescent="0.25">
      <c r="A454" s="131" t="s">
        <v>1694</v>
      </c>
      <c r="B454" s="95" t="s">
        <v>301</v>
      </c>
      <c r="C454" s="104">
        <v>1958</v>
      </c>
      <c r="D454" s="104" t="s">
        <v>21</v>
      </c>
      <c r="E454" s="104" t="s">
        <v>20</v>
      </c>
      <c r="F454" s="104">
        <v>3</v>
      </c>
      <c r="G454" s="104">
        <v>2</v>
      </c>
      <c r="H454" s="108">
        <v>1246.29</v>
      </c>
      <c r="I454" s="108">
        <v>183.6</v>
      </c>
      <c r="J454" s="108">
        <v>1062.69</v>
      </c>
      <c r="K454" s="105">
        <f t="shared" si="93"/>
        <v>4313501.8099999996</v>
      </c>
      <c r="L454" s="108">
        <v>0</v>
      </c>
      <c r="M454" s="108">
        <v>0</v>
      </c>
      <c r="N454" s="108">
        <v>0</v>
      </c>
      <c r="O454" s="108">
        <v>4313501.8099999996</v>
      </c>
      <c r="P454" s="112">
        <f t="shared" si="94"/>
        <v>3461.0739153808499</v>
      </c>
      <c r="Q454" s="105">
        <v>9673</v>
      </c>
      <c r="R454" s="117" t="s">
        <v>41</v>
      </c>
      <c r="S454" s="27"/>
      <c r="T454" s="27"/>
      <c r="U454" s="27"/>
    </row>
    <row r="455" spans="1:21" s="23" customFormat="1" ht="27" customHeight="1" x14ac:dyDescent="0.25">
      <c r="A455" s="131" t="s">
        <v>1695</v>
      </c>
      <c r="B455" s="95" t="s">
        <v>303</v>
      </c>
      <c r="C455" s="104">
        <v>1952</v>
      </c>
      <c r="D455" s="104">
        <v>2011</v>
      </c>
      <c r="E455" s="104" t="s">
        <v>20</v>
      </c>
      <c r="F455" s="104">
        <v>2</v>
      </c>
      <c r="G455" s="104">
        <v>1</v>
      </c>
      <c r="H455" s="108">
        <v>424.5</v>
      </c>
      <c r="I455" s="108">
        <v>44</v>
      </c>
      <c r="J455" s="108">
        <v>380</v>
      </c>
      <c r="K455" s="105">
        <f t="shared" si="93"/>
        <v>163490.91</v>
      </c>
      <c r="L455" s="108">
        <v>0</v>
      </c>
      <c r="M455" s="108">
        <v>0</v>
      </c>
      <c r="N455" s="108">
        <v>0</v>
      </c>
      <c r="O455" s="108">
        <v>163490.91</v>
      </c>
      <c r="P455" s="112">
        <f t="shared" si="94"/>
        <v>385.13759717314491</v>
      </c>
      <c r="Q455" s="105">
        <v>9673</v>
      </c>
      <c r="R455" s="117" t="s">
        <v>41</v>
      </c>
      <c r="S455" s="27"/>
      <c r="T455" s="27"/>
      <c r="U455" s="27"/>
    </row>
    <row r="456" spans="1:21" s="23" customFormat="1" ht="27" customHeight="1" x14ac:dyDescent="0.25">
      <c r="A456" s="131" t="s">
        <v>1696</v>
      </c>
      <c r="B456" s="95" t="s">
        <v>304</v>
      </c>
      <c r="C456" s="104">
        <v>1958</v>
      </c>
      <c r="D456" s="104" t="s">
        <v>21</v>
      </c>
      <c r="E456" s="104" t="s">
        <v>20</v>
      </c>
      <c r="F456" s="104">
        <v>2</v>
      </c>
      <c r="G456" s="104">
        <v>2</v>
      </c>
      <c r="H456" s="108">
        <v>578.9</v>
      </c>
      <c r="I456" s="108">
        <v>0</v>
      </c>
      <c r="J456" s="108">
        <v>578.9</v>
      </c>
      <c r="K456" s="105">
        <f t="shared" si="93"/>
        <v>5015105.75</v>
      </c>
      <c r="L456" s="108">
        <v>0</v>
      </c>
      <c r="M456" s="108">
        <v>0</v>
      </c>
      <c r="N456" s="108">
        <v>0</v>
      </c>
      <c r="O456" s="108">
        <v>5015105.75</v>
      </c>
      <c r="P456" s="112">
        <f t="shared" si="94"/>
        <v>8663.1641907065132</v>
      </c>
      <c r="Q456" s="105">
        <v>9673</v>
      </c>
      <c r="R456" s="117" t="s">
        <v>41</v>
      </c>
      <c r="S456" s="27"/>
      <c r="T456" s="27"/>
      <c r="U456" s="27"/>
    </row>
    <row r="457" spans="1:21" s="23" customFormat="1" ht="27" customHeight="1" x14ac:dyDescent="0.25">
      <c r="A457" s="131" t="s">
        <v>1697</v>
      </c>
      <c r="B457" s="95" t="s">
        <v>305</v>
      </c>
      <c r="C457" s="104">
        <v>1951</v>
      </c>
      <c r="D457" s="104" t="s">
        <v>21</v>
      </c>
      <c r="E457" s="104" t="s">
        <v>20</v>
      </c>
      <c r="F457" s="104">
        <v>2</v>
      </c>
      <c r="G457" s="104">
        <v>1</v>
      </c>
      <c r="H457" s="108">
        <v>336.36</v>
      </c>
      <c r="I457" s="108">
        <v>0</v>
      </c>
      <c r="J457" s="108">
        <v>336.36</v>
      </c>
      <c r="K457" s="105">
        <f t="shared" si="93"/>
        <v>173076.4</v>
      </c>
      <c r="L457" s="108">
        <v>0</v>
      </c>
      <c r="M457" s="108">
        <v>0</v>
      </c>
      <c r="N457" s="108">
        <v>0</v>
      </c>
      <c r="O457" s="108">
        <v>173076.4</v>
      </c>
      <c r="P457" s="112">
        <f t="shared" si="94"/>
        <v>514.55702223807816</v>
      </c>
      <c r="Q457" s="105">
        <v>9673</v>
      </c>
      <c r="R457" s="117" t="s">
        <v>41</v>
      </c>
      <c r="S457" s="27"/>
      <c r="T457" s="27"/>
      <c r="U457" s="27"/>
    </row>
    <row r="458" spans="1:21" s="21" customFormat="1" ht="27" customHeight="1" x14ac:dyDescent="0.25">
      <c r="A458" s="131" t="s">
        <v>1698</v>
      </c>
      <c r="B458" s="95" t="s">
        <v>1426</v>
      </c>
      <c r="C458" s="104">
        <v>1960</v>
      </c>
      <c r="D458" s="97" t="s">
        <v>21</v>
      </c>
      <c r="E458" s="97" t="s">
        <v>20</v>
      </c>
      <c r="F458" s="115">
        <v>2</v>
      </c>
      <c r="G458" s="115">
        <v>1</v>
      </c>
      <c r="H458" s="112">
        <v>326.89999999999998</v>
      </c>
      <c r="I458" s="112">
        <v>104.76</v>
      </c>
      <c r="J458" s="112">
        <v>222.14</v>
      </c>
      <c r="K458" s="105">
        <f>SUM(L458:O458)</f>
        <v>1907400</v>
      </c>
      <c r="L458" s="108">
        <v>0</v>
      </c>
      <c r="M458" s="108">
        <v>0</v>
      </c>
      <c r="N458" s="108">
        <v>0</v>
      </c>
      <c r="O458" s="100">
        <v>1907400</v>
      </c>
      <c r="P458" s="112">
        <f>K458/H458</f>
        <v>5834.8118690731117</v>
      </c>
      <c r="Q458" s="105">
        <v>9673</v>
      </c>
      <c r="R458" s="117" t="s">
        <v>43</v>
      </c>
    </row>
    <row r="459" spans="1:21" s="33" customFormat="1" ht="27" customHeight="1" x14ac:dyDescent="0.25">
      <c r="A459" s="131" t="s">
        <v>1699</v>
      </c>
      <c r="B459" s="63" t="s">
        <v>909</v>
      </c>
      <c r="C459" s="104">
        <v>1917</v>
      </c>
      <c r="D459" s="104" t="s">
        <v>21</v>
      </c>
      <c r="E459" s="104" t="s">
        <v>20</v>
      </c>
      <c r="F459" s="115">
        <v>2</v>
      </c>
      <c r="G459" s="115">
        <v>2</v>
      </c>
      <c r="H459" s="119">
        <v>1152.9000000000001</v>
      </c>
      <c r="I459" s="119">
        <v>677.4</v>
      </c>
      <c r="J459" s="119">
        <v>53.6</v>
      </c>
      <c r="K459" s="112">
        <f>SUM(L459:O459)</f>
        <v>2200320</v>
      </c>
      <c r="L459" s="119">
        <v>0</v>
      </c>
      <c r="M459" s="119">
        <v>0</v>
      </c>
      <c r="N459" s="119">
        <v>0</v>
      </c>
      <c r="O459" s="100">
        <v>2200320</v>
      </c>
      <c r="P459" s="112">
        <f>K459/H459</f>
        <v>1908.5089773614363</v>
      </c>
      <c r="Q459" s="112">
        <v>9673</v>
      </c>
      <c r="R459" s="101" t="s">
        <v>43</v>
      </c>
    </row>
    <row r="460" spans="1:21" s="23" customFormat="1" ht="27" customHeight="1" x14ac:dyDescent="0.25">
      <c r="A460" s="131" t="s">
        <v>1700</v>
      </c>
      <c r="B460" s="95" t="s">
        <v>307</v>
      </c>
      <c r="C460" s="104">
        <v>1959</v>
      </c>
      <c r="D460" s="104" t="s">
        <v>21</v>
      </c>
      <c r="E460" s="104" t="s">
        <v>20</v>
      </c>
      <c r="F460" s="104">
        <v>2</v>
      </c>
      <c r="G460" s="104">
        <v>1</v>
      </c>
      <c r="H460" s="108">
        <v>300.2</v>
      </c>
      <c r="I460" s="108">
        <v>21</v>
      </c>
      <c r="J460" s="108">
        <v>190.7</v>
      </c>
      <c r="K460" s="105">
        <f>SUM(L460:O460)</f>
        <v>1413500</v>
      </c>
      <c r="L460" s="35">
        <v>0</v>
      </c>
      <c r="M460" s="35">
        <v>0</v>
      </c>
      <c r="N460" s="35">
        <v>0</v>
      </c>
      <c r="O460" s="108">
        <v>1413500</v>
      </c>
      <c r="P460" s="112">
        <f>K460/H460</f>
        <v>4708.5276482345107</v>
      </c>
      <c r="Q460" s="105">
        <v>9673</v>
      </c>
      <c r="R460" s="101" t="s">
        <v>42</v>
      </c>
      <c r="S460" s="27"/>
      <c r="T460" s="27"/>
      <c r="U460" s="27"/>
    </row>
    <row r="461" spans="1:21" s="23" customFormat="1" ht="27" customHeight="1" x14ac:dyDescent="0.25">
      <c r="A461" s="131" t="s">
        <v>1701</v>
      </c>
      <c r="B461" s="118" t="s">
        <v>308</v>
      </c>
      <c r="C461" s="104">
        <v>1959</v>
      </c>
      <c r="D461" s="104" t="s">
        <v>21</v>
      </c>
      <c r="E461" s="104" t="s">
        <v>20</v>
      </c>
      <c r="F461" s="104">
        <v>2</v>
      </c>
      <c r="G461" s="104">
        <v>1</v>
      </c>
      <c r="H461" s="108">
        <v>281.8</v>
      </c>
      <c r="I461" s="108">
        <v>0</v>
      </c>
      <c r="J461" s="108">
        <v>281.8</v>
      </c>
      <c r="K461" s="105">
        <f>SUM(L461:O461)</f>
        <v>1421750</v>
      </c>
      <c r="L461" s="35">
        <v>0</v>
      </c>
      <c r="M461" s="35">
        <v>0</v>
      </c>
      <c r="N461" s="35">
        <v>0</v>
      </c>
      <c r="O461" s="108">
        <v>1421750</v>
      </c>
      <c r="P461" s="112">
        <f>K461/H461</f>
        <v>5045.2448545067418</v>
      </c>
      <c r="Q461" s="105">
        <v>9673</v>
      </c>
      <c r="R461" s="101" t="s">
        <v>42</v>
      </c>
      <c r="S461" s="27"/>
      <c r="T461" s="27"/>
      <c r="U461" s="27"/>
    </row>
    <row r="462" spans="1:21" s="23" customFormat="1" ht="27" customHeight="1" x14ac:dyDescent="0.25">
      <c r="A462" s="131" t="s">
        <v>1702</v>
      </c>
      <c r="B462" s="118" t="s">
        <v>306</v>
      </c>
      <c r="C462" s="104">
        <v>1917</v>
      </c>
      <c r="D462" s="104" t="s">
        <v>21</v>
      </c>
      <c r="E462" s="104" t="s">
        <v>20</v>
      </c>
      <c r="F462" s="104">
        <v>2</v>
      </c>
      <c r="G462" s="104">
        <v>2</v>
      </c>
      <c r="H462" s="108">
        <v>458.8</v>
      </c>
      <c r="I462" s="108">
        <v>0</v>
      </c>
      <c r="J462" s="108">
        <v>458.8</v>
      </c>
      <c r="K462" s="105">
        <f t="shared" si="93"/>
        <v>1822584.59</v>
      </c>
      <c r="L462" s="35">
        <v>0</v>
      </c>
      <c r="M462" s="35">
        <v>0</v>
      </c>
      <c r="N462" s="35">
        <v>0</v>
      </c>
      <c r="O462" s="108">
        <v>1822584.59</v>
      </c>
      <c r="P462" s="112">
        <f t="shared" si="94"/>
        <v>3972.5034655623367</v>
      </c>
      <c r="Q462" s="105">
        <v>9673</v>
      </c>
      <c r="R462" s="101" t="s">
        <v>41</v>
      </c>
      <c r="S462" s="27"/>
      <c r="T462" s="27"/>
      <c r="U462" s="27"/>
    </row>
    <row r="463" spans="1:21" s="6" customFormat="1" ht="27" customHeight="1" x14ac:dyDescent="0.25">
      <c r="A463" s="153" t="s">
        <v>1703</v>
      </c>
      <c r="B463" s="165" t="s">
        <v>925</v>
      </c>
      <c r="C463" s="147" t="s">
        <v>924</v>
      </c>
      <c r="D463" s="147" t="s">
        <v>21</v>
      </c>
      <c r="E463" s="147" t="s">
        <v>20</v>
      </c>
      <c r="F463" s="151">
        <v>2</v>
      </c>
      <c r="G463" s="151">
        <v>3</v>
      </c>
      <c r="H463" s="163">
        <v>1216.0999999999999</v>
      </c>
      <c r="I463" s="163">
        <v>713.6</v>
      </c>
      <c r="J463" s="163">
        <v>102.9</v>
      </c>
      <c r="K463" s="105">
        <f t="shared" ref="K463:K469" si="95">SUM(L463:O463)</f>
        <v>431384.7</v>
      </c>
      <c r="L463" s="35">
        <v>0</v>
      </c>
      <c r="M463" s="35">
        <v>0</v>
      </c>
      <c r="N463" s="35">
        <v>0</v>
      </c>
      <c r="O463" s="108">
        <v>431384.7</v>
      </c>
      <c r="P463" s="112">
        <f>K463/H463</f>
        <v>354.72798289614343</v>
      </c>
      <c r="Q463" s="105">
        <v>9673</v>
      </c>
      <c r="R463" s="101" t="s">
        <v>41</v>
      </c>
      <c r="S463" s="22"/>
      <c r="T463" s="22"/>
      <c r="U463" s="22"/>
    </row>
    <row r="464" spans="1:21" s="33" customFormat="1" ht="27" customHeight="1" x14ac:dyDescent="0.25">
      <c r="A464" s="154"/>
      <c r="B464" s="166"/>
      <c r="C464" s="148"/>
      <c r="D464" s="148"/>
      <c r="E464" s="148"/>
      <c r="F464" s="152"/>
      <c r="G464" s="152"/>
      <c r="H464" s="164"/>
      <c r="I464" s="164"/>
      <c r="J464" s="164"/>
      <c r="K464" s="112">
        <f t="shared" si="95"/>
        <v>4224000</v>
      </c>
      <c r="L464" s="119">
        <v>0</v>
      </c>
      <c r="M464" s="119">
        <v>0</v>
      </c>
      <c r="N464" s="119">
        <v>0</v>
      </c>
      <c r="O464" s="100">
        <v>4224000</v>
      </c>
      <c r="P464" s="112">
        <f>K464/[1]Прилож!H478</f>
        <v>3473.3985691966122</v>
      </c>
      <c r="Q464" s="112">
        <v>9673</v>
      </c>
      <c r="R464" s="101" t="s">
        <v>42</v>
      </c>
    </row>
    <row r="465" spans="1:21" s="33" customFormat="1" ht="27" customHeight="1" x14ac:dyDescent="0.25">
      <c r="A465" s="153" t="s">
        <v>1704</v>
      </c>
      <c r="B465" s="165" t="s">
        <v>923</v>
      </c>
      <c r="C465" s="147" t="s">
        <v>926</v>
      </c>
      <c r="D465" s="147" t="s">
        <v>21</v>
      </c>
      <c r="E465" s="147" t="s">
        <v>20</v>
      </c>
      <c r="F465" s="151">
        <v>2</v>
      </c>
      <c r="G465" s="151">
        <v>2</v>
      </c>
      <c r="H465" s="163">
        <v>1114</v>
      </c>
      <c r="I465" s="163">
        <v>658.4</v>
      </c>
      <c r="J465" s="163">
        <v>47.4</v>
      </c>
      <c r="K465" s="112">
        <f t="shared" si="95"/>
        <v>404313.16</v>
      </c>
      <c r="L465" s="119">
        <v>0</v>
      </c>
      <c r="M465" s="119">
        <v>0</v>
      </c>
      <c r="N465" s="119">
        <v>0</v>
      </c>
      <c r="O465" s="100">
        <v>404313.16</v>
      </c>
      <c r="P465" s="112">
        <f>K465/H465</f>
        <v>362.93820466786354</v>
      </c>
      <c r="Q465" s="105">
        <v>9673</v>
      </c>
      <c r="R465" s="101" t="s">
        <v>41</v>
      </c>
    </row>
    <row r="466" spans="1:21" s="33" customFormat="1" ht="27" customHeight="1" x14ac:dyDescent="0.25">
      <c r="A466" s="154"/>
      <c r="B466" s="166"/>
      <c r="C466" s="148"/>
      <c r="D466" s="148"/>
      <c r="E466" s="148"/>
      <c r="F466" s="152"/>
      <c r="G466" s="152"/>
      <c r="H466" s="164"/>
      <c r="I466" s="164"/>
      <c r="J466" s="164"/>
      <c r="K466" s="112">
        <f t="shared" si="95"/>
        <v>3847800</v>
      </c>
      <c r="L466" s="119">
        <v>0</v>
      </c>
      <c r="M466" s="119">
        <v>0</v>
      </c>
      <c r="N466" s="119">
        <v>0</v>
      </c>
      <c r="O466" s="100">
        <v>3847800</v>
      </c>
      <c r="P466" s="112">
        <f>K466/[1]Прилож!H479</f>
        <v>3454.039497307002</v>
      </c>
      <c r="Q466" s="112">
        <v>9673</v>
      </c>
      <c r="R466" s="101" t="s">
        <v>42</v>
      </c>
    </row>
    <row r="467" spans="1:21" s="33" customFormat="1" ht="27" customHeight="1" x14ac:dyDescent="0.25">
      <c r="A467" s="153" t="s">
        <v>1705</v>
      </c>
      <c r="B467" s="165" t="s">
        <v>927</v>
      </c>
      <c r="C467" s="147">
        <v>1917</v>
      </c>
      <c r="D467" s="147" t="s">
        <v>21</v>
      </c>
      <c r="E467" s="147" t="s">
        <v>20</v>
      </c>
      <c r="F467" s="151">
        <v>2</v>
      </c>
      <c r="G467" s="151">
        <v>1</v>
      </c>
      <c r="H467" s="163">
        <v>952.7</v>
      </c>
      <c r="I467" s="163">
        <v>557.6</v>
      </c>
      <c r="J467" s="163">
        <v>93.9</v>
      </c>
      <c r="K467" s="112">
        <f t="shared" si="95"/>
        <v>400760.45</v>
      </c>
      <c r="L467" s="119">
        <v>0</v>
      </c>
      <c r="M467" s="119">
        <v>0</v>
      </c>
      <c r="N467" s="119">
        <v>0</v>
      </c>
      <c r="O467" s="100">
        <v>400760.45</v>
      </c>
      <c r="P467" s="112">
        <f>K467/H467</f>
        <v>420.65755222000627</v>
      </c>
      <c r="Q467" s="105">
        <v>9673</v>
      </c>
      <c r="R467" s="101" t="s">
        <v>41</v>
      </c>
    </row>
    <row r="468" spans="1:21" s="33" customFormat="1" ht="27" customHeight="1" x14ac:dyDescent="0.25">
      <c r="A468" s="154"/>
      <c r="B468" s="166"/>
      <c r="C468" s="148"/>
      <c r="D468" s="148"/>
      <c r="E468" s="148"/>
      <c r="F468" s="152"/>
      <c r="G468" s="152"/>
      <c r="H468" s="164"/>
      <c r="I468" s="164"/>
      <c r="J468" s="164"/>
      <c r="K468" s="112">
        <f t="shared" si="95"/>
        <v>3379200</v>
      </c>
      <c r="L468" s="119">
        <v>0</v>
      </c>
      <c r="M468" s="119">
        <v>0</v>
      </c>
      <c r="N468" s="119">
        <v>0</v>
      </c>
      <c r="O468" s="100">
        <v>3379200</v>
      </c>
      <c r="P468" s="112">
        <f>K468/H467</f>
        <v>3546.9717644589059</v>
      </c>
      <c r="Q468" s="112">
        <v>9673</v>
      </c>
      <c r="R468" s="101" t="s">
        <v>42</v>
      </c>
    </row>
    <row r="469" spans="1:21" s="23" customFormat="1" ht="27" customHeight="1" x14ac:dyDescent="0.25">
      <c r="A469" s="155" t="s">
        <v>1706</v>
      </c>
      <c r="B469" s="198" t="s">
        <v>309</v>
      </c>
      <c r="C469" s="192">
        <v>1951</v>
      </c>
      <c r="D469" s="192" t="s">
        <v>21</v>
      </c>
      <c r="E469" s="169" t="s">
        <v>92</v>
      </c>
      <c r="F469" s="192">
        <v>2</v>
      </c>
      <c r="G469" s="192">
        <v>1</v>
      </c>
      <c r="H469" s="214">
        <v>278.60000000000002</v>
      </c>
      <c r="I469" s="214">
        <v>0</v>
      </c>
      <c r="J469" s="214">
        <v>278.60000000000002</v>
      </c>
      <c r="K469" s="105">
        <f t="shared" si="95"/>
        <v>39639.949999999997</v>
      </c>
      <c r="L469" s="35">
        <v>0</v>
      </c>
      <c r="M469" s="35">
        <v>0</v>
      </c>
      <c r="N469" s="35">
        <v>0</v>
      </c>
      <c r="O469" s="108">
        <v>39639.949999999997</v>
      </c>
      <c r="P469" s="112">
        <f>K469/H469</f>
        <v>142.2826633165829</v>
      </c>
      <c r="Q469" s="105">
        <v>9673</v>
      </c>
      <c r="R469" s="117" t="s">
        <v>41</v>
      </c>
      <c r="S469" s="27"/>
      <c r="T469" s="27"/>
      <c r="U469" s="27"/>
    </row>
    <row r="470" spans="1:21" s="23" customFormat="1" ht="27" customHeight="1" x14ac:dyDescent="0.25">
      <c r="A470" s="155"/>
      <c r="B470" s="198"/>
      <c r="C470" s="192"/>
      <c r="D470" s="192"/>
      <c r="E470" s="169"/>
      <c r="F470" s="192"/>
      <c r="G470" s="192"/>
      <c r="H470" s="214"/>
      <c r="I470" s="214"/>
      <c r="J470" s="214"/>
      <c r="K470" s="105">
        <f t="shared" si="93"/>
        <v>2860240</v>
      </c>
      <c r="L470" s="35">
        <v>0</v>
      </c>
      <c r="M470" s="35">
        <v>0</v>
      </c>
      <c r="N470" s="35">
        <v>0</v>
      </c>
      <c r="O470" s="108">
        <v>2860240</v>
      </c>
      <c r="P470" s="112">
        <f>K470/H469</f>
        <v>10266.475233309404</v>
      </c>
      <c r="Q470" s="105">
        <v>9673</v>
      </c>
      <c r="R470" s="117" t="s">
        <v>42</v>
      </c>
      <c r="S470" s="27"/>
      <c r="T470" s="27"/>
      <c r="U470" s="27"/>
    </row>
    <row r="471" spans="1:21" s="23" customFormat="1" ht="34.9" customHeight="1" x14ac:dyDescent="0.25">
      <c r="A471" s="101" t="s">
        <v>1707</v>
      </c>
      <c r="B471" s="118" t="s">
        <v>310</v>
      </c>
      <c r="C471" s="104">
        <v>1951</v>
      </c>
      <c r="D471" s="104" t="s">
        <v>21</v>
      </c>
      <c r="E471" s="97" t="s">
        <v>92</v>
      </c>
      <c r="F471" s="104">
        <v>2</v>
      </c>
      <c r="G471" s="104">
        <v>2</v>
      </c>
      <c r="H471" s="108">
        <v>499.46</v>
      </c>
      <c r="I471" s="108">
        <v>0</v>
      </c>
      <c r="J471" s="108">
        <v>499.46</v>
      </c>
      <c r="K471" s="105">
        <f t="shared" si="93"/>
        <v>55918.46</v>
      </c>
      <c r="L471" s="35">
        <v>0</v>
      </c>
      <c r="M471" s="35">
        <v>0</v>
      </c>
      <c r="N471" s="35">
        <v>0</v>
      </c>
      <c r="O471" s="108">
        <v>55918.46</v>
      </c>
      <c r="P471" s="112">
        <f t="shared" si="94"/>
        <v>111.95783446121811</v>
      </c>
      <c r="Q471" s="105">
        <v>9673</v>
      </c>
      <c r="R471" s="117" t="s">
        <v>41</v>
      </c>
      <c r="S471" s="27"/>
      <c r="T471" s="27"/>
      <c r="U471" s="27"/>
    </row>
    <row r="472" spans="1:21" s="23" customFormat="1" ht="27" customHeight="1" x14ac:dyDescent="0.25">
      <c r="A472" s="153" t="s">
        <v>1708</v>
      </c>
      <c r="B472" s="196" t="s">
        <v>311</v>
      </c>
      <c r="C472" s="147">
        <v>1954</v>
      </c>
      <c r="D472" s="147" t="s">
        <v>21</v>
      </c>
      <c r="E472" s="147" t="s">
        <v>20</v>
      </c>
      <c r="F472" s="147">
        <v>2</v>
      </c>
      <c r="G472" s="147">
        <v>1</v>
      </c>
      <c r="H472" s="221">
        <v>595.4</v>
      </c>
      <c r="I472" s="221">
        <v>0</v>
      </c>
      <c r="J472" s="221">
        <v>296.95999999999998</v>
      </c>
      <c r="K472" s="105">
        <f>SUM(L472:O472)</f>
        <v>64358.54</v>
      </c>
      <c r="L472" s="35">
        <v>0</v>
      </c>
      <c r="M472" s="35">
        <v>0</v>
      </c>
      <c r="N472" s="35">
        <v>0</v>
      </c>
      <c r="O472" s="108">
        <v>64358.54</v>
      </c>
      <c r="P472" s="112">
        <f>K472/H472</f>
        <v>108.09294591871011</v>
      </c>
      <c r="Q472" s="105">
        <v>9673</v>
      </c>
      <c r="R472" s="117" t="s">
        <v>41</v>
      </c>
      <c r="S472" s="27"/>
      <c r="T472" s="27"/>
      <c r="U472" s="27"/>
    </row>
    <row r="473" spans="1:21" s="23" customFormat="1" ht="27" customHeight="1" x14ac:dyDescent="0.25">
      <c r="A473" s="217"/>
      <c r="B473" s="256"/>
      <c r="C473" s="177"/>
      <c r="D473" s="177"/>
      <c r="E473" s="177"/>
      <c r="F473" s="177"/>
      <c r="G473" s="177"/>
      <c r="H473" s="222"/>
      <c r="I473" s="222"/>
      <c r="J473" s="222"/>
      <c r="K473" s="105">
        <f t="shared" si="93"/>
        <v>5026860.1900000004</v>
      </c>
      <c r="L473" s="108">
        <v>0</v>
      </c>
      <c r="M473" s="108">
        <v>0</v>
      </c>
      <c r="N473" s="108">
        <v>0</v>
      </c>
      <c r="O473" s="108">
        <v>5026860.1900000004</v>
      </c>
      <c r="P473" s="112">
        <f>K473/H472</f>
        <v>8442.8286698018146</v>
      </c>
      <c r="Q473" s="105">
        <v>9673</v>
      </c>
      <c r="R473" s="117" t="s">
        <v>42</v>
      </c>
      <c r="S473" s="27"/>
      <c r="T473" s="27"/>
      <c r="U473" s="27"/>
    </row>
    <row r="474" spans="1:21" s="23" customFormat="1" ht="27" customHeight="1" x14ac:dyDescent="0.25">
      <c r="A474" s="154"/>
      <c r="B474" s="197"/>
      <c r="C474" s="148"/>
      <c r="D474" s="148"/>
      <c r="E474" s="148"/>
      <c r="F474" s="148"/>
      <c r="G474" s="148"/>
      <c r="H474" s="223"/>
      <c r="I474" s="223"/>
      <c r="J474" s="223"/>
      <c r="K474" s="105">
        <f>SUM(L474:O474)</f>
        <v>774020</v>
      </c>
      <c r="L474" s="108">
        <v>0</v>
      </c>
      <c r="M474" s="108">
        <v>0</v>
      </c>
      <c r="N474" s="108">
        <v>0</v>
      </c>
      <c r="O474" s="108">
        <v>774020</v>
      </c>
      <c r="P474" s="112">
        <f>K474/H472</f>
        <v>1300</v>
      </c>
      <c r="Q474" s="105">
        <v>9673</v>
      </c>
      <c r="R474" s="101" t="s">
        <v>43</v>
      </c>
      <c r="S474" s="27"/>
      <c r="T474" s="27"/>
      <c r="U474" s="27"/>
    </row>
    <row r="475" spans="1:21" s="23" customFormat="1" ht="27" customHeight="1" x14ac:dyDescent="0.25">
      <c r="A475" s="101" t="s">
        <v>1709</v>
      </c>
      <c r="B475" s="118" t="s">
        <v>312</v>
      </c>
      <c r="C475" s="97">
        <v>1961</v>
      </c>
      <c r="D475" s="104" t="s">
        <v>21</v>
      </c>
      <c r="E475" s="104" t="s">
        <v>20</v>
      </c>
      <c r="F475" s="99">
        <v>2</v>
      </c>
      <c r="G475" s="99">
        <v>1</v>
      </c>
      <c r="H475" s="105">
        <v>338.81</v>
      </c>
      <c r="I475" s="105">
        <v>0</v>
      </c>
      <c r="J475" s="105">
        <v>338.81</v>
      </c>
      <c r="K475" s="105">
        <f t="shared" si="93"/>
        <v>1791900</v>
      </c>
      <c r="L475" s="108">
        <v>0</v>
      </c>
      <c r="M475" s="108">
        <v>0</v>
      </c>
      <c r="N475" s="108">
        <v>0</v>
      </c>
      <c r="O475" s="105">
        <v>1791900</v>
      </c>
      <c r="P475" s="112">
        <f t="shared" si="94"/>
        <v>5288.8049349192761</v>
      </c>
      <c r="Q475" s="105">
        <v>9673</v>
      </c>
      <c r="R475" s="101" t="s">
        <v>43</v>
      </c>
      <c r="S475" s="27"/>
      <c r="T475" s="27"/>
      <c r="U475" s="27"/>
    </row>
    <row r="476" spans="1:21" s="23" customFormat="1" ht="27" customHeight="1" x14ac:dyDescent="0.25">
      <c r="A476" s="101" t="s">
        <v>1710</v>
      </c>
      <c r="B476" s="118" t="s">
        <v>313</v>
      </c>
      <c r="C476" s="97">
        <v>1961</v>
      </c>
      <c r="D476" s="104" t="s">
        <v>21</v>
      </c>
      <c r="E476" s="104" t="s">
        <v>20</v>
      </c>
      <c r="F476" s="99">
        <v>3</v>
      </c>
      <c r="G476" s="99">
        <v>1</v>
      </c>
      <c r="H476" s="100">
        <v>421.8</v>
      </c>
      <c r="I476" s="100">
        <v>0</v>
      </c>
      <c r="J476" s="100">
        <v>421.8</v>
      </c>
      <c r="K476" s="105">
        <f t="shared" si="93"/>
        <v>1851960</v>
      </c>
      <c r="L476" s="108">
        <v>0</v>
      </c>
      <c r="M476" s="108">
        <v>0</v>
      </c>
      <c r="N476" s="108">
        <v>0</v>
      </c>
      <c r="O476" s="100">
        <v>1851960</v>
      </c>
      <c r="P476" s="112">
        <f t="shared" si="94"/>
        <v>4390.611664295875</v>
      </c>
      <c r="Q476" s="105">
        <v>9673</v>
      </c>
      <c r="R476" s="101" t="s">
        <v>43</v>
      </c>
      <c r="S476" s="28"/>
      <c r="T476" s="28"/>
      <c r="U476" s="27"/>
    </row>
    <row r="477" spans="1:21" s="25" customFormat="1" ht="27" customHeight="1" x14ac:dyDescent="0.25">
      <c r="A477" s="101" t="s">
        <v>1711</v>
      </c>
      <c r="B477" s="118" t="s">
        <v>314</v>
      </c>
      <c r="C477" s="97">
        <v>1961</v>
      </c>
      <c r="D477" s="104" t="s">
        <v>21</v>
      </c>
      <c r="E477" s="104" t="s">
        <v>20</v>
      </c>
      <c r="F477" s="97">
        <v>2</v>
      </c>
      <c r="G477" s="97">
        <v>1</v>
      </c>
      <c r="H477" s="100">
        <v>346.6</v>
      </c>
      <c r="I477" s="100">
        <v>0</v>
      </c>
      <c r="J477" s="100">
        <v>346.3</v>
      </c>
      <c r="K477" s="105">
        <f t="shared" si="93"/>
        <v>1842720</v>
      </c>
      <c r="L477" s="108">
        <v>0</v>
      </c>
      <c r="M477" s="108">
        <v>0</v>
      </c>
      <c r="N477" s="108">
        <v>0</v>
      </c>
      <c r="O477" s="109">
        <v>1842720</v>
      </c>
      <c r="P477" s="112">
        <f t="shared" si="94"/>
        <v>5316.5608770917479</v>
      </c>
      <c r="Q477" s="105">
        <v>9673</v>
      </c>
      <c r="R477" s="101" t="s">
        <v>43</v>
      </c>
    </row>
    <row r="478" spans="1:21" s="25" customFormat="1" ht="27" customHeight="1" x14ac:dyDescent="0.25">
      <c r="A478" s="101" t="s">
        <v>1712</v>
      </c>
      <c r="B478" s="95" t="s">
        <v>315</v>
      </c>
      <c r="C478" s="97">
        <v>1958</v>
      </c>
      <c r="D478" s="104" t="s">
        <v>21</v>
      </c>
      <c r="E478" s="104" t="s">
        <v>20</v>
      </c>
      <c r="F478" s="99">
        <v>5</v>
      </c>
      <c r="G478" s="99">
        <v>1</v>
      </c>
      <c r="H478" s="100">
        <v>1878</v>
      </c>
      <c r="I478" s="100">
        <v>72.2</v>
      </c>
      <c r="J478" s="100">
        <v>1805.8</v>
      </c>
      <c r="K478" s="105">
        <f t="shared" si="93"/>
        <v>2558331.84</v>
      </c>
      <c r="L478" s="108">
        <v>0</v>
      </c>
      <c r="M478" s="108">
        <v>0</v>
      </c>
      <c r="N478" s="108">
        <v>0</v>
      </c>
      <c r="O478" s="100">
        <v>2558331.84</v>
      </c>
      <c r="P478" s="112">
        <f t="shared" si="94"/>
        <v>1362.2640255591054</v>
      </c>
      <c r="Q478" s="105">
        <v>9673</v>
      </c>
      <c r="R478" s="117" t="s">
        <v>41</v>
      </c>
    </row>
    <row r="479" spans="1:21" s="25" customFormat="1" ht="27" customHeight="1" x14ac:dyDescent="0.25">
      <c r="A479" s="155" t="s">
        <v>1713</v>
      </c>
      <c r="B479" s="198" t="s">
        <v>316</v>
      </c>
      <c r="C479" s="169">
        <v>1958</v>
      </c>
      <c r="D479" s="192" t="s">
        <v>21</v>
      </c>
      <c r="E479" s="192" t="s">
        <v>20</v>
      </c>
      <c r="F479" s="208">
        <v>2</v>
      </c>
      <c r="G479" s="208">
        <v>1</v>
      </c>
      <c r="H479" s="186">
        <v>325.10000000000002</v>
      </c>
      <c r="I479" s="186">
        <v>0</v>
      </c>
      <c r="J479" s="186">
        <v>325.10000000000002</v>
      </c>
      <c r="K479" s="105">
        <f>SUM(L479:O479)</f>
        <v>53597.85</v>
      </c>
      <c r="L479" s="108">
        <v>0</v>
      </c>
      <c r="M479" s="108">
        <v>0</v>
      </c>
      <c r="N479" s="108">
        <v>0</v>
      </c>
      <c r="O479" s="108">
        <v>53597.85</v>
      </c>
      <c r="P479" s="112">
        <f t="shared" si="94"/>
        <v>164.86573362042446</v>
      </c>
      <c r="Q479" s="105">
        <v>9673</v>
      </c>
      <c r="R479" s="117" t="s">
        <v>41</v>
      </c>
    </row>
    <row r="480" spans="1:21" s="25" customFormat="1" ht="27" customHeight="1" x14ac:dyDescent="0.25">
      <c r="A480" s="155"/>
      <c r="B480" s="198"/>
      <c r="C480" s="169"/>
      <c r="D480" s="192"/>
      <c r="E480" s="192"/>
      <c r="F480" s="208"/>
      <c r="G480" s="208"/>
      <c r="H480" s="186"/>
      <c r="I480" s="186"/>
      <c r="J480" s="186"/>
      <c r="K480" s="105">
        <f t="shared" si="93"/>
        <v>3418300</v>
      </c>
      <c r="L480" s="108">
        <v>0</v>
      </c>
      <c r="M480" s="108">
        <v>0</v>
      </c>
      <c r="N480" s="108">
        <v>0</v>
      </c>
      <c r="O480" s="100">
        <v>3418300</v>
      </c>
      <c r="P480" s="112">
        <f>K480/H479</f>
        <v>10514.610888957242</v>
      </c>
      <c r="Q480" s="105">
        <v>9673</v>
      </c>
      <c r="R480" s="117" t="s">
        <v>42</v>
      </c>
      <c r="S480" s="30"/>
      <c r="T480" s="30"/>
    </row>
    <row r="481" spans="1:21" s="25" customFormat="1" ht="27" customHeight="1" x14ac:dyDescent="0.25">
      <c r="A481" s="155" t="s">
        <v>1714</v>
      </c>
      <c r="B481" s="198" t="s">
        <v>317</v>
      </c>
      <c r="C481" s="169">
        <v>1958</v>
      </c>
      <c r="D481" s="192" t="s">
        <v>21</v>
      </c>
      <c r="E481" s="192" t="s">
        <v>20</v>
      </c>
      <c r="F481" s="169">
        <v>2</v>
      </c>
      <c r="G481" s="169">
        <v>2</v>
      </c>
      <c r="H481" s="186">
        <v>549.5</v>
      </c>
      <c r="I481" s="186">
        <v>0</v>
      </c>
      <c r="J481" s="186">
        <v>549.5</v>
      </c>
      <c r="K481" s="105">
        <f>SUM(L481:O481)</f>
        <v>68863.03</v>
      </c>
      <c r="L481" s="108">
        <v>0</v>
      </c>
      <c r="M481" s="108">
        <v>0</v>
      </c>
      <c r="N481" s="108">
        <v>0</v>
      </c>
      <c r="O481" s="108">
        <v>68863.03</v>
      </c>
      <c r="P481" s="112">
        <f t="shared" si="94"/>
        <v>125.31943585077343</v>
      </c>
      <c r="Q481" s="105">
        <v>9673</v>
      </c>
      <c r="R481" s="117" t="s">
        <v>41</v>
      </c>
      <c r="S481" s="30"/>
      <c r="T481" s="30"/>
    </row>
    <row r="482" spans="1:21" s="25" customFormat="1" ht="27" customHeight="1" x14ac:dyDescent="0.25">
      <c r="A482" s="155"/>
      <c r="B482" s="198"/>
      <c r="C482" s="169"/>
      <c r="D482" s="192"/>
      <c r="E482" s="192"/>
      <c r="F482" s="169"/>
      <c r="G482" s="169"/>
      <c r="H482" s="186"/>
      <c r="I482" s="186"/>
      <c r="J482" s="186"/>
      <c r="K482" s="105">
        <f t="shared" si="93"/>
        <v>3649800</v>
      </c>
      <c r="L482" s="108">
        <v>0</v>
      </c>
      <c r="M482" s="108">
        <v>0</v>
      </c>
      <c r="N482" s="108">
        <v>0</v>
      </c>
      <c r="O482" s="109">
        <v>3649800</v>
      </c>
      <c r="P482" s="112">
        <f>K482/H481</f>
        <v>6642.0382165605097</v>
      </c>
      <c r="Q482" s="105">
        <v>9673</v>
      </c>
      <c r="R482" s="117" t="s">
        <v>42</v>
      </c>
    </row>
    <row r="483" spans="1:21" s="26" customFormat="1" ht="27" customHeight="1" x14ac:dyDescent="0.25">
      <c r="A483" s="101" t="s">
        <v>1715</v>
      </c>
      <c r="B483" s="95" t="s">
        <v>318</v>
      </c>
      <c r="C483" s="97">
        <v>1959</v>
      </c>
      <c r="D483" s="104" t="s">
        <v>21</v>
      </c>
      <c r="E483" s="104" t="s">
        <v>20</v>
      </c>
      <c r="F483" s="99">
        <v>2</v>
      </c>
      <c r="G483" s="99">
        <v>2</v>
      </c>
      <c r="H483" s="105">
        <v>551.54</v>
      </c>
      <c r="I483" s="105">
        <v>0</v>
      </c>
      <c r="J483" s="105">
        <v>551.54</v>
      </c>
      <c r="K483" s="105">
        <f t="shared" si="93"/>
        <v>2835250</v>
      </c>
      <c r="L483" s="108">
        <v>0</v>
      </c>
      <c r="M483" s="108">
        <v>0</v>
      </c>
      <c r="N483" s="108">
        <v>0</v>
      </c>
      <c r="O483" s="105">
        <v>2835250</v>
      </c>
      <c r="P483" s="112">
        <f t="shared" si="94"/>
        <v>5140.6063023534107</v>
      </c>
      <c r="Q483" s="105">
        <v>9673</v>
      </c>
      <c r="R483" s="101" t="s">
        <v>42</v>
      </c>
      <c r="S483" s="25"/>
      <c r="T483" s="25"/>
      <c r="U483" s="25"/>
    </row>
    <row r="484" spans="1:21" s="26" customFormat="1" ht="27" customHeight="1" x14ac:dyDescent="0.25">
      <c r="A484" s="101" t="s">
        <v>1716</v>
      </c>
      <c r="B484" s="118" t="s">
        <v>319</v>
      </c>
      <c r="C484" s="97">
        <v>1959</v>
      </c>
      <c r="D484" s="104" t="s">
        <v>21</v>
      </c>
      <c r="E484" s="104" t="s">
        <v>20</v>
      </c>
      <c r="F484" s="99">
        <v>2</v>
      </c>
      <c r="G484" s="99">
        <v>3</v>
      </c>
      <c r="H484" s="100">
        <v>1008.04</v>
      </c>
      <c r="I484" s="100">
        <v>0</v>
      </c>
      <c r="J484" s="112">
        <v>801.87</v>
      </c>
      <c r="K484" s="105">
        <f t="shared" si="93"/>
        <v>4888286.87</v>
      </c>
      <c r="L484" s="108">
        <v>0</v>
      </c>
      <c r="M484" s="108">
        <v>0</v>
      </c>
      <c r="N484" s="108">
        <v>0</v>
      </c>
      <c r="O484" s="100">
        <v>4888286.87</v>
      </c>
      <c r="P484" s="112">
        <f t="shared" si="94"/>
        <v>4849.2985099797634</v>
      </c>
      <c r="Q484" s="105">
        <v>9673</v>
      </c>
      <c r="R484" s="101" t="s">
        <v>42</v>
      </c>
      <c r="S484" s="30"/>
      <c r="T484" s="30"/>
      <c r="U484" s="25"/>
    </row>
    <row r="485" spans="1:21" s="25" customFormat="1" ht="27" customHeight="1" x14ac:dyDescent="0.25">
      <c r="A485" s="155" t="s">
        <v>1717</v>
      </c>
      <c r="B485" s="198" t="s">
        <v>320</v>
      </c>
      <c r="C485" s="169">
        <v>1957</v>
      </c>
      <c r="D485" s="192" t="s">
        <v>21</v>
      </c>
      <c r="E485" s="192" t="s">
        <v>20</v>
      </c>
      <c r="F485" s="169">
        <v>2</v>
      </c>
      <c r="G485" s="169">
        <v>1</v>
      </c>
      <c r="H485" s="186">
        <v>589.16</v>
      </c>
      <c r="I485" s="186">
        <v>0</v>
      </c>
      <c r="J485" s="186">
        <v>589.16</v>
      </c>
      <c r="K485" s="105">
        <f t="shared" si="93"/>
        <v>84581.04</v>
      </c>
      <c r="L485" s="108">
        <v>0</v>
      </c>
      <c r="M485" s="108">
        <v>0</v>
      </c>
      <c r="N485" s="108">
        <v>0</v>
      </c>
      <c r="O485" s="108">
        <v>84581.04</v>
      </c>
      <c r="P485" s="112">
        <f t="shared" si="94"/>
        <v>143.56208839703984</v>
      </c>
      <c r="Q485" s="105">
        <v>9673</v>
      </c>
      <c r="R485" s="117" t="s">
        <v>41</v>
      </c>
    </row>
    <row r="486" spans="1:21" s="25" customFormat="1" ht="27" customHeight="1" x14ac:dyDescent="0.25">
      <c r="A486" s="155"/>
      <c r="B486" s="198"/>
      <c r="C486" s="169"/>
      <c r="D486" s="192"/>
      <c r="E486" s="192"/>
      <c r="F486" s="169"/>
      <c r="G486" s="169"/>
      <c r="H486" s="186"/>
      <c r="I486" s="186"/>
      <c r="J486" s="186"/>
      <c r="K486" s="105">
        <f>SUM(L486:O486)</f>
        <v>3322242.55</v>
      </c>
      <c r="L486" s="108">
        <v>0</v>
      </c>
      <c r="M486" s="108">
        <v>0</v>
      </c>
      <c r="N486" s="108">
        <v>0</v>
      </c>
      <c r="O486" s="109">
        <v>3322242.55</v>
      </c>
      <c r="P486" s="112">
        <f>K486/H485</f>
        <v>5638.9479088872295</v>
      </c>
      <c r="Q486" s="105">
        <v>9673</v>
      </c>
      <c r="R486" s="117" t="s">
        <v>42</v>
      </c>
    </row>
    <row r="487" spans="1:21" s="26" customFormat="1" ht="27" customHeight="1" x14ac:dyDescent="0.25">
      <c r="A487" s="155" t="s">
        <v>1718</v>
      </c>
      <c r="B487" s="198" t="s">
        <v>321</v>
      </c>
      <c r="C487" s="169">
        <v>1958</v>
      </c>
      <c r="D487" s="192" t="s">
        <v>21</v>
      </c>
      <c r="E487" s="192" t="s">
        <v>20</v>
      </c>
      <c r="F487" s="208">
        <v>2</v>
      </c>
      <c r="G487" s="208">
        <v>1</v>
      </c>
      <c r="H487" s="191">
        <v>281.45999999999998</v>
      </c>
      <c r="I487" s="191">
        <v>0</v>
      </c>
      <c r="J487" s="191">
        <v>281.45999999999998</v>
      </c>
      <c r="K487" s="105">
        <f t="shared" si="93"/>
        <v>41774.69</v>
      </c>
      <c r="L487" s="108">
        <v>0</v>
      </c>
      <c r="M487" s="108">
        <v>0</v>
      </c>
      <c r="N487" s="108">
        <v>0</v>
      </c>
      <c r="O487" s="108">
        <v>41774.69</v>
      </c>
      <c r="P487" s="112">
        <f t="shared" si="94"/>
        <v>148.42140979179993</v>
      </c>
      <c r="Q487" s="105">
        <v>9673</v>
      </c>
      <c r="R487" s="117" t="s">
        <v>41</v>
      </c>
      <c r="S487" s="25"/>
      <c r="T487" s="25"/>
      <c r="U487" s="25"/>
    </row>
    <row r="488" spans="1:21" s="26" customFormat="1" ht="27" customHeight="1" x14ac:dyDescent="0.25">
      <c r="A488" s="155"/>
      <c r="B488" s="198"/>
      <c r="C488" s="169"/>
      <c r="D488" s="192"/>
      <c r="E488" s="192"/>
      <c r="F488" s="208"/>
      <c r="G488" s="208"/>
      <c r="H488" s="191"/>
      <c r="I488" s="191"/>
      <c r="J488" s="191"/>
      <c r="K488" s="105">
        <f>SUM(L488:O488)</f>
        <v>2651735.6</v>
      </c>
      <c r="L488" s="108">
        <v>0</v>
      </c>
      <c r="M488" s="108">
        <v>0</v>
      </c>
      <c r="N488" s="108">
        <v>0</v>
      </c>
      <c r="O488" s="105">
        <v>2651735.6</v>
      </c>
      <c r="P488" s="112">
        <f>K488/H487</f>
        <v>9421.3586300007119</v>
      </c>
      <c r="Q488" s="105">
        <v>9673</v>
      </c>
      <c r="R488" s="117" t="s">
        <v>42</v>
      </c>
      <c r="S488" s="25"/>
      <c r="T488" s="25"/>
      <c r="U488" s="25"/>
    </row>
    <row r="489" spans="1:21" s="26" customFormat="1" ht="27" customHeight="1" x14ac:dyDescent="0.25">
      <c r="A489" s="101" t="s">
        <v>1719</v>
      </c>
      <c r="B489" s="95" t="s">
        <v>322</v>
      </c>
      <c r="C489" s="97">
        <v>1959</v>
      </c>
      <c r="D489" s="104" t="s">
        <v>21</v>
      </c>
      <c r="E489" s="104" t="s">
        <v>20</v>
      </c>
      <c r="F489" s="99">
        <v>2</v>
      </c>
      <c r="G489" s="99">
        <v>1</v>
      </c>
      <c r="H489" s="100">
        <v>282.2</v>
      </c>
      <c r="I489" s="112">
        <v>0</v>
      </c>
      <c r="J489" s="100">
        <v>282.2</v>
      </c>
      <c r="K489" s="105">
        <f t="shared" si="93"/>
        <v>1282497.6000000001</v>
      </c>
      <c r="L489" s="108">
        <v>0</v>
      </c>
      <c r="M489" s="108">
        <v>0</v>
      </c>
      <c r="N489" s="108">
        <v>0</v>
      </c>
      <c r="O489" s="100">
        <v>1282497.6000000001</v>
      </c>
      <c r="P489" s="112">
        <f t="shared" si="94"/>
        <v>4544.6406803685331</v>
      </c>
      <c r="Q489" s="105">
        <v>9673</v>
      </c>
      <c r="R489" s="101" t="s">
        <v>42</v>
      </c>
      <c r="S489" s="25"/>
      <c r="T489" s="25"/>
      <c r="U489" s="30"/>
    </row>
    <row r="490" spans="1:21" s="25" customFormat="1" ht="27" customHeight="1" x14ac:dyDescent="0.25">
      <c r="A490" s="101" t="s">
        <v>1720</v>
      </c>
      <c r="B490" s="95" t="s">
        <v>323</v>
      </c>
      <c r="C490" s="97">
        <v>1961</v>
      </c>
      <c r="D490" s="104" t="s">
        <v>21</v>
      </c>
      <c r="E490" s="104" t="s">
        <v>20</v>
      </c>
      <c r="F490" s="97">
        <v>2</v>
      </c>
      <c r="G490" s="97">
        <v>2</v>
      </c>
      <c r="H490" s="100">
        <v>561.01</v>
      </c>
      <c r="I490" s="100">
        <v>0</v>
      </c>
      <c r="J490" s="100">
        <v>561.01</v>
      </c>
      <c r="K490" s="105">
        <f t="shared" si="93"/>
        <v>3498000</v>
      </c>
      <c r="L490" s="108">
        <v>0</v>
      </c>
      <c r="M490" s="108">
        <v>0</v>
      </c>
      <c r="N490" s="108">
        <v>0</v>
      </c>
      <c r="O490" s="109">
        <v>3498000</v>
      </c>
      <c r="P490" s="112">
        <f t="shared" si="94"/>
        <v>6235.1829735655338</v>
      </c>
      <c r="Q490" s="105">
        <v>9673</v>
      </c>
      <c r="R490" s="101" t="s">
        <v>43</v>
      </c>
    </row>
    <row r="491" spans="1:21" s="26" customFormat="1" ht="27" customHeight="1" x14ac:dyDescent="0.25">
      <c r="A491" s="101" t="s">
        <v>1721</v>
      </c>
      <c r="B491" s="95" t="s">
        <v>324</v>
      </c>
      <c r="C491" s="97">
        <v>1959</v>
      </c>
      <c r="D491" s="104" t="s">
        <v>21</v>
      </c>
      <c r="E491" s="104" t="s">
        <v>20</v>
      </c>
      <c r="F491" s="99">
        <v>2</v>
      </c>
      <c r="G491" s="99">
        <v>2</v>
      </c>
      <c r="H491" s="105">
        <v>272</v>
      </c>
      <c r="I491" s="105">
        <v>0</v>
      </c>
      <c r="J491" s="105">
        <v>272</v>
      </c>
      <c r="K491" s="105">
        <f t="shared" si="93"/>
        <v>1317994.8</v>
      </c>
      <c r="L491" s="108">
        <v>0</v>
      </c>
      <c r="M491" s="108">
        <v>0</v>
      </c>
      <c r="N491" s="108">
        <v>0</v>
      </c>
      <c r="O491" s="105">
        <v>1317994.8</v>
      </c>
      <c r="P491" s="112">
        <f t="shared" si="94"/>
        <v>4845.5691176470591</v>
      </c>
      <c r="Q491" s="105">
        <v>9673</v>
      </c>
      <c r="R491" s="101" t="s">
        <v>42</v>
      </c>
      <c r="S491" s="25"/>
      <c r="T491" s="25"/>
      <c r="U491" s="25"/>
    </row>
    <row r="492" spans="1:21" s="26" customFormat="1" ht="27" customHeight="1" x14ac:dyDescent="0.25">
      <c r="A492" s="101" t="s">
        <v>1722</v>
      </c>
      <c r="B492" s="95" t="s">
        <v>325</v>
      </c>
      <c r="C492" s="97">
        <v>1950</v>
      </c>
      <c r="D492" s="104" t="s">
        <v>21</v>
      </c>
      <c r="E492" s="104" t="s">
        <v>843</v>
      </c>
      <c r="F492" s="99">
        <v>2</v>
      </c>
      <c r="G492" s="99">
        <v>2</v>
      </c>
      <c r="H492" s="100">
        <v>755.2</v>
      </c>
      <c r="I492" s="100">
        <v>0</v>
      </c>
      <c r="J492" s="100">
        <v>755.2</v>
      </c>
      <c r="K492" s="105">
        <f>SUM(L492:O492)</f>
        <v>95551.6</v>
      </c>
      <c r="L492" s="108">
        <v>0</v>
      </c>
      <c r="M492" s="108">
        <v>0</v>
      </c>
      <c r="N492" s="108">
        <v>0</v>
      </c>
      <c r="O492" s="108">
        <v>95551.6</v>
      </c>
      <c r="P492" s="112">
        <f t="shared" si="94"/>
        <v>126.52489406779661</v>
      </c>
      <c r="Q492" s="105">
        <v>9673</v>
      </c>
      <c r="R492" s="101" t="s">
        <v>41</v>
      </c>
      <c r="S492" s="25"/>
      <c r="T492" s="25"/>
      <c r="U492" s="25"/>
    </row>
    <row r="493" spans="1:21" s="26" customFormat="1" ht="27" customHeight="1" x14ac:dyDescent="0.25">
      <c r="A493" s="101" t="s">
        <v>1723</v>
      </c>
      <c r="B493" s="118" t="s">
        <v>326</v>
      </c>
      <c r="C493" s="97">
        <v>1959</v>
      </c>
      <c r="D493" s="104" t="s">
        <v>21</v>
      </c>
      <c r="E493" s="104" t="s">
        <v>20</v>
      </c>
      <c r="F493" s="99">
        <v>3</v>
      </c>
      <c r="G493" s="99">
        <v>3</v>
      </c>
      <c r="H493" s="100">
        <v>1112.08</v>
      </c>
      <c r="I493" s="112">
        <v>0</v>
      </c>
      <c r="J493" s="100">
        <v>1112.08</v>
      </c>
      <c r="K493" s="105">
        <f t="shared" si="93"/>
        <v>3708650</v>
      </c>
      <c r="L493" s="108">
        <v>0</v>
      </c>
      <c r="M493" s="108">
        <v>0</v>
      </c>
      <c r="N493" s="108">
        <v>0</v>
      </c>
      <c r="O493" s="100">
        <v>3708650</v>
      </c>
      <c r="P493" s="112">
        <f t="shared" si="94"/>
        <v>3334.8769872671032</v>
      </c>
      <c r="Q493" s="105">
        <v>9673</v>
      </c>
      <c r="R493" s="101" t="s">
        <v>42</v>
      </c>
      <c r="S493" s="25"/>
      <c r="T493" s="25"/>
      <c r="U493" s="25"/>
    </row>
    <row r="494" spans="1:21" s="26" customFormat="1" ht="27" customHeight="1" x14ac:dyDescent="0.25">
      <c r="A494" s="155" t="s">
        <v>1724</v>
      </c>
      <c r="B494" s="233" t="s">
        <v>327</v>
      </c>
      <c r="C494" s="169">
        <v>1957</v>
      </c>
      <c r="D494" s="192" t="s">
        <v>21</v>
      </c>
      <c r="E494" s="192" t="s">
        <v>20</v>
      </c>
      <c r="F494" s="208">
        <v>2</v>
      </c>
      <c r="G494" s="208">
        <v>2</v>
      </c>
      <c r="H494" s="186">
        <v>1035</v>
      </c>
      <c r="I494" s="158">
        <v>0</v>
      </c>
      <c r="J494" s="186">
        <v>748</v>
      </c>
      <c r="K494" s="105">
        <f>SUM(L494:O494)</f>
        <v>108492.72</v>
      </c>
      <c r="L494" s="108">
        <v>0</v>
      </c>
      <c r="M494" s="108">
        <v>0</v>
      </c>
      <c r="N494" s="108">
        <v>0</v>
      </c>
      <c r="O494" s="108">
        <v>108492.72</v>
      </c>
      <c r="P494" s="112">
        <f t="shared" si="94"/>
        <v>104.82388405797101</v>
      </c>
      <c r="Q494" s="105">
        <v>9673</v>
      </c>
      <c r="R494" s="101" t="s">
        <v>41</v>
      </c>
      <c r="S494" s="25"/>
      <c r="T494" s="25"/>
      <c r="U494" s="25"/>
    </row>
    <row r="495" spans="1:21" s="26" customFormat="1" ht="27" customHeight="1" x14ac:dyDescent="0.25">
      <c r="A495" s="155"/>
      <c r="B495" s="233"/>
      <c r="C495" s="169"/>
      <c r="D495" s="192"/>
      <c r="E495" s="192"/>
      <c r="F495" s="208"/>
      <c r="G495" s="208"/>
      <c r="H495" s="186"/>
      <c r="I495" s="158"/>
      <c r="J495" s="186"/>
      <c r="K495" s="105">
        <f t="shared" si="93"/>
        <v>9383493.9000000004</v>
      </c>
      <c r="L495" s="108">
        <v>0</v>
      </c>
      <c r="M495" s="108">
        <v>0</v>
      </c>
      <c r="N495" s="108">
        <v>0</v>
      </c>
      <c r="O495" s="100">
        <v>9383493.9000000004</v>
      </c>
      <c r="P495" s="112">
        <f>K495/H494</f>
        <v>9066.1776811594209</v>
      </c>
      <c r="Q495" s="105">
        <v>9673</v>
      </c>
      <c r="R495" s="117" t="s">
        <v>42</v>
      </c>
      <c r="S495" s="30"/>
      <c r="T495" s="30"/>
      <c r="U495" s="25"/>
    </row>
    <row r="496" spans="1:21" s="26" customFormat="1" ht="27" customHeight="1" x14ac:dyDescent="0.25">
      <c r="A496" s="153" t="s">
        <v>1725</v>
      </c>
      <c r="B496" s="167" t="s">
        <v>329</v>
      </c>
      <c r="C496" s="149">
        <v>1959</v>
      </c>
      <c r="D496" s="147" t="s">
        <v>21</v>
      </c>
      <c r="E496" s="147" t="s">
        <v>20</v>
      </c>
      <c r="F496" s="159">
        <v>2</v>
      </c>
      <c r="G496" s="159">
        <v>1</v>
      </c>
      <c r="H496" s="206">
        <v>274.07</v>
      </c>
      <c r="I496" s="206">
        <v>0</v>
      </c>
      <c r="J496" s="206">
        <v>274.07</v>
      </c>
      <c r="K496" s="105">
        <f>SUM(L496:O496)</f>
        <v>97491</v>
      </c>
      <c r="L496" s="108">
        <v>0</v>
      </c>
      <c r="M496" s="108">
        <v>0</v>
      </c>
      <c r="N496" s="108">
        <v>0</v>
      </c>
      <c r="O496" s="100">
        <v>97491</v>
      </c>
      <c r="P496" s="112">
        <f>K496/H496</f>
        <v>355.71569307111321</v>
      </c>
      <c r="Q496" s="105">
        <v>9673</v>
      </c>
      <c r="R496" s="101" t="s">
        <v>42</v>
      </c>
      <c r="S496" s="30"/>
      <c r="T496" s="30"/>
      <c r="U496" s="25"/>
    </row>
    <row r="497" spans="1:21" s="26" customFormat="1" ht="27" customHeight="1" x14ac:dyDescent="0.25">
      <c r="A497" s="154"/>
      <c r="B497" s="168"/>
      <c r="C497" s="150"/>
      <c r="D497" s="148"/>
      <c r="E497" s="148"/>
      <c r="F497" s="160"/>
      <c r="G497" s="160"/>
      <c r="H497" s="207"/>
      <c r="I497" s="207"/>
      <c r="J497" s="207"/>
      <c r="K497" s="105">
        <f>SUM(L497:O497)</f>
        <v>1726560</v>
      </c>
      <c r="L497" s="108">
        <v>0</v>
      </c>
      <c r="M497" s="108">
        <v>0</v>
      </c>
      <c r="N497" s="108">
        <v>0</v>
      </c>
      <c r="O497" s="105">
        <v>1726560</v>
      </c>
      <c r="P497" s="112">
        <f>K497/H496</f>
        <v>6299.704455066224</v>
      </c>
      <c r="Q497" s="105">
        <v>9673</v>
      </c>
      <c r="R497" s="101" t="s">
        <v>43</v>
      </c>
      <c r="S497" s="25"/>
      <c r="T497" s="25"/>
      <c r="U497" s="25"/>
    </row>
    <row r="498" spans="1:21" s="26" customFormat="1" ht="27" customHeight="1" x14ac:dyDescent="0.25">
      <c r="A498" s="101" t="s">
        <v>1726</v>
      </c>
      <c r="B498" s="95" t="s">
        <v>328</v>
      </c>
      <c r="C498" s="97">
        <v>1960</v>
      </c>
      <c r="D498" s="104" t="s">
        <v>21</v>
      </c>
      <c r="E498" s="104" t="s">
        <v>20</v>
      </c>
      <c r="F498" s="97">
        <v>2</v>
      </c>
      <c r="G498" s="97">
        <v>1</v>
      </c>
      <c r="H498" s="100">
        <v>304.8</v>
      </c>
      <c r="I498" s="100">
        <v>0</v>
      </c>
      <c r="J498" s="100">
        <v>304.8</v>
      </c>
      <c r="K498" s="105">
        <f t="shared" si="93"/>
        <v>1799160</v>
      </c>
      <c r="L498" s="108">
        <v>0</v>
      </c>
      <c r="M498" s="108">
        <v>0</v>
      </c>
      <c r="N498" s="108">
        <v>0</v>
      </c>
      <c r="O498" s="109">
        <v>1799160</v>
      </c>
      <c r="P498" s="112">
        <f t="shared" si="94"/>
        <v>5902.7559055118109</v>
      </c>
      <c r="Q498" s="105">
        <v>9673</v>
      </c>
      <c r="R498" s="117" t="s">
        <v>43</v>
      </c>
      <c r="S498" s="25"/>
      <c r="T498" s="25"/>
      <c r="U498" s="25"/>
    </row>
    <row r="499" spans="1:21" s="25" customFormat="1" ht="27" customHeight="1" x14ac:dyDescent="0.25">
      <c r="A499" s="101" t="s">
        <v>1727</v>
      </c>
      <c r="B499" s="95" t="s">
        <v>330</v>
      </c>
      <c r="C499" s="97">
        <v>1961</v>
      </c>
      <c r="D499" s="104" t="s">
        <v>21</v>
      </c>
      <c r="E499" s="104" t="s">
        <v>20</v>
      </c>
      <c r="F499" s="99">
        <v>5</v>
      </c>
      <c r="G499" s="99">
        <v>3</v>
      </c>
      <c r="H499" s="100">
        <v>2463.0300000000002</v>
      </c>
      <c r="I499" s="100">
        <v>0</v>
      </c>
      <c r="J499" s="100">
        <v>2463.0300000000002</v>
      </c>
      <c r="K499" s="105">
        <f t="shared" si="93"/>
        <v>13289158</v>
      </c>
      <c r="L499" s="108">
        <v>0</v>
      </c>
      <c r="M499" s="108">
        <v>0</v>
      </c>
      <c r="N499" s="108">
        <v>0</v>
      </c>
      <c r="O499" s="100">
        <v>13289158</v>
      </c>
      <c r="P499" s="112">
        <f t="shared" si="94"/>
        <v>5395.4511313301091</v>
      </c>
      <c r="Q499" s="105">
        <v>9673</v>
      </c>
      <c r="R499" s="101" t="s">
        <v>43</v>
      </c>
    </row>
    <row r="500" spans="1:21" s="26" customFormat="1" ht="27" customHeight="1" x14ac:dyDescent="0.25">
      <c r="A500" s="101" t="s">
        <v>1728</v>
      </c>
      <c r="B500" s="95" t="s">
        <v>331</v>
      </c>
      <c r="C500" s="97">
        <v>1961</v>
      </c>
      <c r="D500" s="104" t="s">
        <v>21</v>
      </c>
      <c r="E500" s="104" t="s">
        <v>20</v>
      </c>
      <c r="F500" s="97">
        <v>5</v>
      </c>
      <c r="G500" s="97">
        <v>3</v>
      </c>
      <c r="H500" s="100">
        <v>2412.3000000000002</v>
      </c>
      <c r="I500" s="100">
        <v>0</v>
      </c>
      <c r="J500" s="100">
        <v>2412.3000000000002</v>
      </c>
      <c r="K500" s="105">
        <f t="shared" si="93"/>
        <v>5736060</v>
      </c>
      <c r="L500" s="108">
        <v>0</v>
      </c>
      <c r="M500" s="108">
        <v>0</v>
      </c>
      <c r="N500" s="108">
        <v>0</v>
      </c>
      <c r="O500" s="109">
        <v>5736060</v>
      </c>
      <c r="P500" s="112">
        <f t="shared" si="94"/>
        <v>2377.8385772913816</v>
      </c>
      <c r="Q500" s="105">
        <v>9673</v>
      </c>
      <c r="R500" s="101" t="s">
        <v>43</v>
      </c>
      <c r="S500" s="25"/>
      <c r="T500" s="25"/>
      <c r="U500" s="25"/>
    </row>
    <row r="501" spans="1:21" s="25" customFormat="1" ht="34.9" customHeight="1" x14ac:dyDescent="0.25">
      <c r="A501" s="101" t="s">
        <v>1729</v>
      </c>
      <c r="B501" s="118" t="s">
        <v>332</v>
      </c>
      <c r="C501" s="97" t="s">
        <v>844</v>
      </c>
      <c r="D501" s="104" t="s">
        <v>21</v>
      </c>
      <c r="E501" s="104" t="s">
        <v>20</v>
      </c>
      <c r="F501" s="99">
        <v>4</v>
      </c>
      <c r="G501" s="99">
        <v>3</v>
      </c>
      <c r="H501" s="105">
        <v>2217.13</v>
      </c>
      <c r="I501" s="105">
        <v>62.3</v>
      </c>
      <c r="J501" s="105">
        <v>2154.83</v>
      </c>
      <c r="K501" s="105">
        <f t="shared" si="93"/>
        <v>6758070</v>
      </c>
      <c r="L501" s="108">
        <v>0</v>
      </c>
      <c r="M501" s="108">
        <v>0</v>
      </c>
      <c r="N501" s="108">
        <v>0</v>
      </c>
      <c r="O501" s="105">
        <v>6758070</v>
      </c>
      <c r="P501" s="112">
        <f t="shared" si="94"/>
        <v>3048.1162584061376</v>
      </c>
      <c r="Q501" s="105">
        <v>9673</v>
      </c>
      <c r="R501" s="54" t="s">
        <v>42</v>
      </c>
    </row>
    <row r="502" spans="1:21" s="25" customFormat="1" ht="27" customHeight="1" x14ac:dyDescent="0.25">
      <c r="A502" s="101" t="s">
        <v>1730</v>
      </c>
      <c r="B502" s="118" t="s">
        <v>333</v>
      </c>
      <c r="C502" s="97" t="s">
        <v>845</v>
      </c>
      <c r="D502" s="104" t="s">
        <v>21</v>
      </c>
      <c r="E502" s="104" t="s">
        <v>20</v>
      </c>
      <c r="F502" s="99">
        <v>3</v>
      </c>
      <c r="G502" s="99">
        <v>6</v>
      </c>
      <c r="H502" s="100">
        <v>1980.87</v>
      </c>
      <c r="I502" s="105">
        <v>727.2</v>
      </c>
      <c r="J502" s="100">
        <v>1253.67</v>
      </c>
      <c r="K502" s="105">
        <f t="shared" si="93"/>
        <v>16655539.5</v>
      </c>
      <c r="L502" s="108">
        <v>0</v>
      </c>
      <c r="M502" s="108">
        <v>0</v>
      </c>
      <c r="N502" s="108">
        <v>0</v>
      </c>
      <c r="O502" s="100">
        <v>16655539.5</v>
      </c>
      <c r="P502" s="112">
        <f t="shared" si="94"/>
        <v>8408.1941268230639</v>
      </c>
      <c r="Q502" s="105">
        <v>9673</v>
      </c>
      <c r="R502" s="117" t="s">
        <v>42</v>
      </c>
      <c r="S502" s="30"/>
      <c r="T502" s="30"/>
    </row>
    <row r="503" spans="1:21" s="25" customFormat="1" ht="27" customHeight="1" x14ac:dyDescent="0.25">
      <c r="A503" s="153" t="s">
        <v>1731</v>
      </c>
      <c r="B503" s="167" t="s">
        <v>334</v>
      </c>
      <c r="C503" s="149">
        <v>1947</v>
      </c>
      <c r="D503" s="147" t="s">
        <v>21</v>
      </c>
      <c r="E503" s="147" t="s">
        <v>843</v>
      </c>
      <c r="F503" s="159">
        <v>2</v>
      </c>
      <c r="G503" s="159">
        <v>2</v>
      </c>
      <c r="H503" s="161">
        <v>908.6</v>
      </c>
      <c r="I503" s="206">
        <v>0</v>
      </c>
      <c r="J503" s="161">
        <v>669.3</v>
      </c>
      <c r="K503" s="105">
        <f>SUM(L503:O503)</f>
        <v>300000</v>
      </c>
      <c r="L503" s="108">
        <v>0</v>
      </c>
      <c r="M503" s="108">
        <v>0</v>
      </c>
      <c r="N503" s="108">
        <v>0</v>
      </c>
      <c r="O503" s="100">
        <v>300000</v>
      </c>
      <c r="P503" s="112">
        <f t="shared" si="94"/>
        <v>330.17829627999117</v>
      </c>
      <c r="Q503" s="105">
        <v>9673</v>
      </c>
      <c r="R503" s="117" t="s">
        <v>42</v>
      </c>
      <c r="S503" s="30"/>
      <c r="T503" s="30"/>
    </row>
    <row r="504" spans="1:21" s="26" customFormat="1" ht="27" customHeight="1" x14ac:dyDescent="0.25">
      <c r="A504" s="154"/>
      <c r="B504" s="168"/>
      <c r="C504" s="150"/>
      <c r="D504" s="148"/>
      <c r="E504" s="148"/>
      <c r="F504" s="160"/>
      <c r="G504" s="160"/>
      <c r="H504" s="162"/>
      <c r="I504" s="207"/>
      <c r="J504" s="162"/>
      <c r="K504" s="105">
        <f>SUM(L504:O504)</f>
        <v>7333600</v>
      </c>
      <c r="L504" s="108">
        <v>0</v>
      </c>
      <c r="M504" s="108">
        <v>0</v>
      </c>
      <c r="N504" s="108">
        <v>0</v>
      </c>
      <c r="O504" s="100">
        <v>7333600</v>
      </c>
      <c r="P504" s="112">
        <f>K504/H503</f>
        <v>8071.3185119964783</v>
      </c>
      <c r="Q504" s="105">
        <v>9673</v>
      </c>
      <c r="R504" s="117" t="s">
        <v>43</v>
      </c>
      <c r="S504" s="25"/>
      <c r="T504" s="25"/>
      <c r="U504" s="25"/>
    </row>
    <row r="505" spans="1:21" s="26" customFormat="1" ht="27" customHeight="1" x14ac:dyDescent="0.25">
      <c r="A505" s="101" t="s">
        <v>1732</v>
      </c>
      <c r="B505" s="95" t="s">
        <v>335</v>
      </c>
      <c r="C505" s="97">
        <v>1961</v>
      </c>
      <c r="D505" s="104" t="s">
        <v>21</v>
      </c>
      <c r="E505" s="104" t="s">
        <v>20</v>
      </c>
      <c r="F505" s="99">
        <v>5</v>
      </c>
      <c r="G505" s="99">
        <v>3</v>
      </c>
      <c r="H505" s="100">
        <v>2509.56</v>
      </c>
      <c r="I505" s="105">
        <v>44.9</v>
      </c>
      <c r="J505" s="100">
        <v>2464.66</v>
      </c>
      <c r="K505" s="105">
        <f t="shared" si="93"/>
        <v>6138000</v>
      </c>
      <c r="L505" s="108">
        <v>0</v>
      </c>
      <c r="M505" s="108">
        <v>0</v>
      </c>
      <c r="N505" s="108">
        <v>0</v>
      </c>
      <c r="O505" s="100">
        <v>6138000</v>
      </c>
      <c r="P505" s="112">
        <f t="shared" si="94"/>
        <v>2445.8470807631616</v>
      </c>
      <c r="Q505" s="105">
        <v>9673</v>
      </c>
      <c r="R505" s="101" t="s">
        <v>43</v>
      </c>
      <c r="S505" s="25"/>
      <c r="T505" s="25"/>
      <c r="U505" s="25"/>
    </row>
    <row r="506" spans="1:21" s="25" customFormat="1" ht="27" customHeight="1" x14ac:dyDescent="0.25">
      <c r="A506" s="101" t="s">
        <v>1733</v>
      </c>
      <c r="B506" s="95" t="s">
        <v>336</v>
      </c>
      <c r="C506" s="97">
        <v>1959</v>
      </c>
      <c r="D506" s="104" t="s">
        <v>21</v>
      </c>
      <c r="E506" s="104" t="s">
        <v>20</v>
      </c>
      <c r="F506" s="99">
        <v>4</v>
      </c>
      <c r="G506" s="99">
        <v>2</v>
      </c>
      <c r="H506" s="100">
        <v>1873.7</v>
      </c>
      <c r="I506" s="105">
        <v>67</v>
      </c>
      <c r="J506" s="100">
        <v>1179.5999999999999</v>
      </c>
      <c r="K506" s="105">
        <f t="shared" si="93"/>
        <v>8631403.75</v>
      </c>
      <c r="L506" s="108">
        <v>0</v>
      </c>
      <c r="M506" s="108">
        <v>0</v>
      </c>
      <c r="N506" s="108">
        <v>0</v>
      </c>
      <c r="O506" s="100">
        <v>8631403.75</v>
      </c>
      <c r="P506" s="112">
        <f t="shared" si="94"/>
        <v>4606.6092490793617</v>
      </c>
      <c r="Q506" s="105">
        <v>9673</v>
      </c>
      <c r="R506" s="101" t="s">
        <v>42</v>
      </c>
    </row>
    <row r="507" spans="1:21" s="25" customFormat="1" ht="27" customHeight="1" x14ac:dyDescent="0.25">
      <c r="A507" s="155" t="s">
        <v>1734</v>
      </c>
      <c r="B507" s="198" t="s">
        <v>337</v>
      </c>
      <c r="C507" s="169">
        <v>1941</v>
      </c>
      <c r="D507" s="169" t="s">
        <v>21</v>
      </c>
      <c r="E507" s="169" t="s">
        <v>20</v>
      </c>
      <c r="F507" s="169">
        <v>4</v>
      </c>
      <c r="G507" s="169">
        <v>2</v>
      </c>
      <c r="H507" s="186">
        <v>1827.9</v>
      </c>
      <c r="I507" s="186">
        <v>0</v>
      </c>
      <c r="J507" s="186">
        <v>1207.92</v>
      </c>
      <c r="K507" s="105">
        <f t="shared" si="93"/>
        <v>3164401.52</v>
      </c>
      <c r="L507" s="108">
        <v>0</v>
      </c>
      <c r="M507" s="108">
        <v>0</v>
      </c>
      <c r="N507" s="108">
        <v>0</v>
      </c>
      <c r="O507" s="109">
        <v>3164401.52</v>
      </c>
      <c r="P507" s="112">
        <f t="shared" si="94"/>
        <v>1731.167744406149</v>
      </c>
      <c r="Q507" s="105">
        <v>9673</v>
      </c>
      <c r="R507" s="117" t="s">
        <v>41</v>
      </c>
    </row>
    <row r="508" spans="1:21" s="25" customFormat="1" ht="27" customHeight="1" x14ac:dyDescent="0.25">
      <c r="A508" s="155"/>
      <c r="B508" s="198"/>
      <c r="C508" s="169"/>
      <c r="D508" s="169"/>
      <c r="E508" s="169"/>
      <c r="F508" s="169"/>
      <c r="G508" s="169"/>
      <c r="H508" s="186"/>
      <c r="I508" s="186"/>
      <c r="J508" s="186"/>
      <c r="K508" s="105">
        <f>SUM(L508:O508)</f>
        <v>4553051.6399999997</v>
      </c>
      <c r="L508" s="108">
        <v>0</v>
      </c>
      <c r="M508" s="108">
        <v>0</v>
      </c>
      <c r="N508" s="108">
        <v>0</v>
      </c>
      <c r="O508" s="109">
        <v>4553051.6399999997</v>
      </c>
      <c r="P508" s="112">
        <f>K508/H507</f>
        <v>2490.8647300180533</v>
      </c>
      <c r="Q508" s="105">
        <v>9673</v>
      </c>
      <c r="R508" s="117" t="s">
        <v>42</v>
      </c>
    </row>
    <row r="509" spans="1:21" s="25" customFormat="1" ht="27" customHeight="1" x14ac:dyDescent="0.25">
      <c r="A509" s="131" t="s">
        <v>1735</v>
      </c>
      <c r="B509" s="95" t="s">
        <v>338</v>
      </c>
      <c r="C509" s="97">
        <v>1960</v>
      </c>
      <c r="D509" s="97" t="s">
        <v>21</v>
      </c>
      <c r="E509" s="97" t="s">
        <v>20</v>
      </c>
      <c r="F509" s="99">
        <v>2</v>
      </c>
      <c r="G509" s="99">
        <v>2</v>
      </c>
      <c r="H509" s="100">
        <v>702.2</v>
      </c>
      <c r="I509" s="100">
        <v>54.2</v>
      </c>
      <c r="J509" s="100">
        <v>648</v>
      </c>
      <c r="K509" s="105">
        <f t="shared" si="93"/>
        <v>3885420</v>
      </c>
      <c r="L509" s="108">
        <v>0</v>
      </c>
      <c r="M509" s="108">
        <v>0</v>
      </c>
      <c r="N509" s="108">
        <v>0</v>
      </c>
      <c r="O509" s="100">
        <v>3885420</v>
      </c>
      <c r="P509" s="112">
        <f t="shared" si="94"/>
        <v>5533.2099117060661</v>
      </c>
      <c r="Q509" s="105">
        <v>9673</v>
      </c>
      <c r="R509" s="117" t="s">
        <v>43</v>
      </c>
    </row>
    <row r="510" spans="1:21" s="25" customFormat="1" ht="27" customHeight="1" x14ac:dyDescent="0.25">
      <c r="A510" s="131" t="s">
        <v>1736</v>
      </c>
      <c r="B510" s="95" t="s">
        <v>339</v>
      </c>
      <c r="C510" s="97">
        <v>1961</v>
      </c>
      <c r="D510" s="97" t="s">
        <v>21</v>
      </c>
      <c r="E510" s="97" t="s">
        <v>20</v>
      </c>
      <c r="F510" s="99">
        <v>2</v>
      </c>
      <c r="G510" s="99">
        <v>2</v>
      </c>
      <c r="H510" s="100">
        <v>707</v>
      </c>
      <c r="I510" s="105">
        <v>53</v>
      </c>
      <c r="J510" s="100">
        <v>654</v>
      </c>
      <c r="K510" s="105">
        <f t="shared" si="93"/>
        <v>3885420</v>
      </c>
      <c r="L510" s="108">
        <v>0</v>
      </c>
      <c r="M510" s="108">
        <v>0</v>
      </c>
      <c r="N510" s="108">
        <v>0</v>
      </c>
      <c r="O510" s="100">
        <v>3885420</v>
      </c>
      <c r="P510" s="112">
        <f t="shared" si="94"/>
        <v>5495.6435643564355</v>
      </c>
      <c r="Q510" s="105">
        <v>9673</v>
      </c>
      <c r="R510" s="101" t="s">
        <v>43</v>
      </c>
      <c r="S510" s="30"/>
      <c r="T510" s="30"/>
    </row>
    <row r="511" spans="1:21" s="25" customFormat="1" ht="27" customHeight="1" x14ac:dyDescent="0.25">
      <c r="A511" s="131" t="s">
        <v>1737</v>
      </c>
      <c r="B511" s="95" t="s">
        <v>342</v>
      </c>
      <c r="C511" s="97">
        <v>1958</v>
      </c>
      <c r="D511" s="97" t="s">
        <v>21</v>
      </c>
      <c r="E511" s="97" t="s">
        <v>20</v>
      </c>
      <c r="F511" s="97">
        <v>2</v>
      </c>
      <c r="G511" s="97">
        <v>2</v>
      </c>
      <c r="H511" s="100">
        <v>588.62</v>
      </c>
      <c r="I511" s="100">
        <v>0</v>
      </c>
      <c r="J511" s="100">
        <v>588.62</v>
      </c>
      <c r="K511" s="105">
        <f>SUM(L511:O511)</f>
        <v>2763011.63</v>
      </c>
      <c r="L511" s="108">
        <v>0</v>
      </c>
      <c r="M511" s="108">
        <v>0</v>
      </c>
      <c r="N511" s="108">
        <v>0</v>
      </c>
      <c r="O511" s="109">
        <v>2763011.63</v>
      </c>
      <c r="P511" s="112">
        <f>K511/H511</f>
        <v>4694.0498623899966</v>
      </c>
      <c r="Q511" s="105">
        <v>9673</v>
      </c>
      <c r="R511" s="117" t="s">
        <v>41</v>
      </c>
    </row>
    <row r="512" spans="1:21" s="26" customFormat="1" ht="27" customHeight="1" x14ac:dyDescent="0.25">
      <c r="A512" s="131" t="s">
        <v>1738</v>
      </c>
      <c r="B512" s="95" t="s">
        <v>343</v>
      </c>
      <c r="C512" s="97">
        <v>1958</v>
      </c>
      <c r="D512" s="97" t="s">
        <v>21</v>
      </c>
      <c r="E512" s="97" t="s">
        <v>20</v>
      </c>
      <c r="F512" s="99">
        <v>2</v>
      </c>
      <c r="G512" s="99">
        <v>1</v>
      </c>
      <c r="H512" s="105">
        <v>444.66</v>
      </c>
      <c r="I512" s="105">
        <v>0</v>
      </c>
      <c r="J512" s="105">
        <v>444.66</v>
      </c>
      <c r="K512" s="105">
        <f>SUM(L512:O512)</f>
        <v>1935029.82</v>
      </c>
      <c r="L512" s="108">
        <v>0</v>
      </c>
      <c r="M512" s="108">
        <v>0</v>
      </c>
      <c r="N512" s="108">
        <v>0</v>
      </c>
      <c r="O512" s="105">
        <v>1935029.82</v>
      </c>
      <c r="P512" s="112">
        <f>K512/H512</f>
        <v>4351.7065173390902</v>
      </c>
      <c r="Q512" s="105">
        <v>9673</v>
      </c>
      <c r="R512" s="117" t="s">
        <v>41</v>
      </c>
      <c r="S512" s="25"/>
      <c r="T512" s="25"/>
      <c r="U512" s="25"/>
    </row>
    <row r="513" spans="1:21" s="25" customFormat="1" ht="27" customHeight="1" x14ac:dyDescent="0.25">
      <c r="A513" s="131" t="s">
        <v>1739</v>
      </c>
      <c r="B513" s="95" t="s">
        <v>340</v>
      </c>
      <c r="C513" s="97">
        <v>1956</v>
      </c>
      <c r="D513" s="97" t="s">
        <v>21</v>
      </c>
      <c r="E513" s="97" t="s">
        <v>20</v>
      </c>
      <c r="F513" s="99">
        <v>2</v>
      </c>
      <c r="G513" s="99">
        <v>1</v>
      </c>
      <c r="H513" s="100">
        <v>369.5</v>
      </c>
      <c r="I513" s="100">
        <v>0</v>
      </c>
      <c r="J513" s="100">
        <v>369.5</v>
      </c>
      <c r="K513" s="105">
        <f t="shared" si="93"/>
        <v>1988523.26</v>
      </c>
      <c r="L513" s="108">
        <v>0</v>
      </c>
      <c r="M513" s="108">
        <v>0</v>
      </c>
      <c r="N513" s="108">
        <v>0</v>
      </c>
      <c r="O513" s="100">
        <v>1988523.26</v>
      </c>
      <c r="P513" s="112">
        <f t="shared" si="94"/>
        <v>5381.659702300406</v>
      </c>
      <c r="Q513" s="105">
        <v>9673</v>
      </c>
      <c r="R513" s="117" t="s">
        <v>41</v>
      </c>
      <c r="S513" s="30"/>
      <c r="T513" s="30"/>
    </row>
    <row r="514" spans="1:21" s="25" customFormat="1" ht="27" customHeight="1" x14ac:dyDescent="0.25">
      <c r="A514" s="131" t="s">
        <v>1740</v>
      </c>
      <c r="B514" s="95" t="s">
        <v>341</v>
      </c>
      <c r="C514" s="97">
        <v>1961</v>
      </c>
      <c r="D514" s="97" t="s">
        <v>21</v>
      </c>
      <c r="E514" s="97" t="s">
        <v>20</v>
      </c>
      <c r="F514" s="99">
        <v>2</v>
      </c>
      <c r="G514" s="99">
        <v>1</v>
      </c>
      <c r="H514" s="100">
        <v>267.74</v>
      </c>
      <c r="I514" s="100">
        <v>0</v>
      </c>
      <c r="J514" s="100">
        <v>267.74</v>
      </c>
      <c r="K514" s="105">
        <f t="shared" si="93"/>
        <v>1770120</v>
      </c>
      <c r="L514" s="108">
        <v>0</v>
      </c>
      <c r="M514" s="108">
        <v>0</v>
      </c>
      <c r="N514" s="108">
        <v>0</v>
      </c>
      <c r="O514" s="100">
        <v>1770120</v>
      </c>
      <c r="P514" s="112">
        <f t="shared" si="94"/>
        <v>6611.3393590797041</v>
      </c>
      <c r="Q514" s="105">
        <v>9673</v>
      </c>
      <c r="R514" s="101" t="s">
        <v>43</v>
      </c>
    </row>
    <row r="515" spans="1:21" s="25" customFormat="1" ht="27" customHeight="1" x14ac:dyDescent="0.25">
      <c r="A515" s="131" t="s">
        <v>1741</v>
      </c>
      <c r="B515" s="95" t="s">
        <v>344</v>
      </c>
      <c r="C515" s="97">
        <v>1958</v>
      </c>
      <c r="D515" s="97" t="s">
        <v>21</v>
      </c>
      <c r="E515" s="97" t="s">
        <v>20</v>
      </c>
      <c r="F515" s="99">
        <v>2</v>
      </c>
      <c r="G515" s="99">
        <v>1</v>
      </c>
      <c r="H515" s="100">
        <v>239.1</v>
      </c>
      <c r="I515" s="112">
        <v>0</v>
      </c>
      <c r="J515" s="100">
        <v>239.1</v>
      </c>
      <c r="K515" s="105">
        <f t="shared" si="93"/>
        <v>1313592.3500000001</v>
      </c>
      <c r="L515" s="108">
        <v>0</v>
      </c>
      <c r="M515" s="108">
        <v>0</v>
      </c>
      <c r="N515" s="108">
        <v>0</v>
      </c>
      <c r="O515" s="100">
        <v>1313592.3500000001</v>
      </c>
      <c r="P515" s="112">
        <f t="shared" si="94"/>
        <v>5493.9035968214139</v>
      </c>
      <c r="Q515" s="105">
        <v>9673</v>
      </c>
      <c r="R515" s="117" t="s">
        <v>41</v>
      </c>
      <c r="S515" s="30"/>
      <c r="T515" s="30"/>
    </row>
    <row r="516" spans="1:21" s="25" customFormat="1" ht="27" customHeight="1" x14ac:dyDescent="0.25">
      <c r="A516" s="131" t="s">
        <v>1742</v>
      </c>
      <c r="B516" s="95" t="s">
        <v>345</v>
      </c>
      <c r="C516" s="97">
        <v>1958</v>
      </c>
      <c r="D516" s="97" t="s">
        <v>21</v>
      </c>
      <c r="E516" s="97" t="s">
        <v>20</v>
      </c>
      <c r="F516" s="99">
        <v>2</v>
      </c>
      <c r="G516" s="99">
        <v>1</v>
      </c>
      <c r="H516" s="100">
        <v>248.85</v>
      </c>
      <c r="I516" s="100">
        <v>0</v>
      </c>
      <c r="J516" s="100">
        <v>248.85</v>
      </c>
      <c r="K516" s="105">
        <f t="shared" si="93"/>
        <v>1315989.95</v>
      </c>
      <c r="L516" s="108">
        <v>0</v>
      </c>
      <c r="M516" s="108">
        <v>0</v>
      </c>
      <c r="N516" s="108">
        <v>0</v>
      </c>
      <c r="O516" s="100">
        <v>1315989.95</v>
      </c>
      <c r="P516" s="112">
        <f t="shared" si="94"/>
        <v>5288.2859152099654</v>
      </c>
      <c r="Q516" s="105">
        <v>9673</v>
      </c>
      <c r="R516" s="117" t="s">
        <v>41</v>
      </c>
    </row>
    <row r="517" spans="1:21" s="26" customFormat="1" ht="34.9" customHeight="1" x14ac:dyDescent="0.25">
      <c r="A517" s="131" t="s">
        <v>1118</v>
      </c>
      <c r="B517" s="95" t="s">
        <v>346</v>
      </c>
      <c r="C517" s="97">
        <v>1953</v>
      </c>
      <c r="D517" s="97" t="s">
        <v>21</v>
      </c>
      <c r="E517" s="97" t="s">
        <v>92</v>
      </c>
      <c r="F517" s="97">
        <v>2</v>
      </c>
      <c r="G517" s="97">
        <v>2</v>
      </c>
      <c r="H517" s="100">
        <v>371.4</v>
      </c>
      <c r="I517" s="100">
        <v>0</v>
      </c>
      <c r="J517" s="100">
        <v>42.2</v>
      </c>
      <c r="K517" s="105">
        <f t="shared" si="93"/>
        <v>58699.22</v>
      </c>
      <c r="L517" s="108">
        <v>0</v>
      </c>
      <c r="M517" s="108">
        <v>0</v>
      </c>
      <c r="N517" s="108">
        <v>0</v>
      </c>
      <c r="O517" s="108">
        <v>58699.22</v>
      </c>
      <c r="P517" s="112">
        <f t="shared" si="94"/>
        <v>158.04851911685515</v>
      </c>
      <c r="Q517" s="105">
        <v>9673</v>
      </c>
      <c r="R517" s="117" t="s">
        <v>41</v>
      </c>
      <c r="S517" s="25"/>
      <c r="T517" s="25"/>
      <c r="U517" s="25"/>
    </row>
    <row r="518" spans="1:21" s="26" customFormat="1" ht="27" customHeight="1" x14ac:dyDescent="0.25">
      <c r="A518" s="131" t="s">
        <v>1119</v>
      </c>
      <c r="B518" s="95" t="s">
        <v>347</v>
      </c>
      <c r="C518" s="97">
        <v>1953</v>
      </c>
      <c r="D518" s="97" t="s">
        <v>21</v>
      </c>
      <c r="E518" s="97" t="s">
        <v>792</v>
      </c>
      <c r="F518" s="99">
        <v>2</v>
      </c>
      <c r="G518" s="99">
        <v>2</v>
      </c>
      <c r="H518" s="100">
        <v>406.16</v>
      </c>
      <c r="I518" s="100">
        <v>0</v>
      </c>
      <c r="J518" s="100">
        <v>406.16</v>
      </c>
      <c r="K518" s="105">
        <f t="shared" si="93"/>
        <v>44647.56</v>
      </c>
      <c r="L518" s="108">
        <v>0</v>
      </c>
      <c r="M518" s="108">
        <v>0</v>
      </c>
      <c r="N518" s="108">
        <v>0</v>
      </c>
      <c r="O518" s="108">
        <v>44647.56</v>
      </c>
      <c r="P518" s="112">
        <f t="shared" si="94"/>
        <v>109.92603899940909</v>
      </c>
      <c r="Q518" s="105">
        <v>9673</v>
      </c>
      <c r="R518" s="117" t="s">
        <v>41</v>
      </c>
      <c r="S518" s="25"/>
      <c r="T518" s="25"/>
      <c r="U518" s="25"/>
    </row>
    <row r="519" spans="1:21" s="26" customFormat="1" ht="27" customHeight="1" x14ac:dyDescent="0.25">
      <c r="A519" s="131" t="s">
        <v>1743</v>
      </c>
      <c r="B519" s="95" t="s">
        <v>348</v>
      </c>
      <c r="C519" s="97">
        <v>1959</v>
      </c>
      <c r="D519" s="97" t="s">
        <v>21</v>
      </c>
      <c r="E519" s="97" t="s">
        <v>20</v>
      </c>
      <c r="F519" s="99">
        <v>2</v>
      </c>
      <c r="G519" s="99">
        <v>2</v>
      </c>
      <c r="H519" s="100">
        <v>627.79999999999995</v>
      </c>
      <c r="I519" s="100">
        <v>0</v>
      </c>
      <c r="J519" s="100">
        <v>627.79999999999995</v>
      </c>
      <c r="K519" s="105">
        <f t="shared" si="93"/>
        <v>2858751.7</v>
      </c>
      <c r="L519" s="108">
        <v>0</v>
      </c>
      <c r="M519" s="108">
        <v>0</v>
      </c>
      <c r="N519" s="108">
        <v>0</v>
      </c>
      <c r="O519" s="100">
        <v>2858751.7</v>
      </c>
      <c r="P519" s="112">
        <f t="shared" si="94"/>
        <v>4553.6025804396313</v>
      </c>
      <c r="Q519" s="105">
        <v>9673</v>
      </c>
      <c r="R519" s="117" t="s">
        <v>42</v>
      </c>
      <c r="S519" s="25"/>
      <c r="T519" s="25"/>
      <c r="U519" s="30"/>
    </row>
    <row r="520" spans="1:21" s="26" customFormat="1" ht="27" customHeight="1" x14ac:dyDescent="0.25">
      <c r="A520" s="131" t="s">
        <v>1744</v>
      </c>
      <c r="B520" s="95" t="s">
        <v>349</v>
      </c>
      <c r="C520" s="97">
        <v>1960</v>
      </c>
      <c r="D520" s="97" t="s">
        <v>21</v>
      </c>
      <c r="E520" s="97" t="s">
        <v>20</v>
      </c>
      <c r="F520" s="99">
        <v>2</v>
      </c>
      <c r="G520" s="99">
        <v>2</v>
      </c>
      <c r="H520" s="100">
        <v>636.6</v>
      </c>
      <c r="I520" s="100">
        <v>189.2</v>
      </c>
      <c r="J520" s="100">
        <v>447.4</v>
      </c>
      <c r="K520" s="105">
        <f t="shared" si="93"/>
        <v>3890040</v>
      </c>
      <c r="L520" s="108">
        <v>0</v>
      </c>
      <c r="M520" s="108">
        <v>0</v>
      </c>
      <c r="N520" s="108">
        <v>0</v>
      </c>
      <c r="O520" s="100">
        <v>3890040</v>
      </c>
      <c r="P520" s="112">
        <f>K520/H520</f>
        <v>6110.6503298774742</v>
      </c>
      <c r="Q520" s="105">
        <v>9673</v>
      </c>
      <c r="R520" s="54" t="s">
        <v>43</v>
      </c>
      <c r="S520" s="30"/>
      <c r="T520" s="30"/>
      <c r="U520" s="25"/>
    </row>
    <row r="521" spans="1:21" s="26" customFormat="1" ht="27" customHeight="1" x14ac:dyDescent="0.25">
      <c r="A521" s="131" t="s">
        <v>1745</v>
      </c>
      <c r="B521" s="95" t="s">
        <v>891</v>
      </c>
      <c r="C521" s="97">
        <v>1964</v>
      </c>
      <c r="D521" s="97" t="s">
        <v>21</v>
      </c>
      <c r="E521" s="97" t="s">
        <v>20</v>
      </c>
      <c r="F521" s="99">
        <v>2</v>
      </c>
      <c r="G521" s="99">
        <v>1</v>
      </c>
      <c r="H521" s="100">
        <v>389</v>
      </c>
      <c r="I521" s="100">
        <v>0</v>
      </c>
      <c r="J521" s="100">
        <v>389</v>
      </c>
      <c r="K521" s="105">
        <f>SUM(L521:O521)</f>
        <v>2076800</v>
      </c>
      <c r="L521" s="108">
        <v>0</v>
      </c>
      <c r="M521" s="108">
        <v>0</v>
      </c>
      <c r="N521" s="108">
        <v>0</v>
      </c>
      <c r="O521" s="100">
        <v>2076800</v>
      </c>
      <c r="P521" s="112">
        <f>K521/H521</f>
        <v>5338.8174807197947</v>
      </c>
      <c r="Q521" s="105">
        <v>9673</v>
      </c>
      <c r="R521" s="117" t="s">
        <v>42</v>
      </c>
      <c r="S521" s="30"/>
      <c r="T521" s="30"/>
      <c r="U521" s="25"/>
    </row>
    <row r="522" spans="1:21" s="26" customFormat="1" ht="27" customHeight="1" x14ac:dyDescent="0.25">
      <c r="A522" s="131" t="s">
        <v>1746</v>
      </c>
      <c r="B522" s="95" t="s">
        <v>887</v>
      </c>
      <c r="C522" s="97">
        <v>1958</v>
      </c>
      <c r="D522" s="97" t="s">
        <v>21</v>
      </c>
      <c r="E522" s="97" t="s">
        <v>20</v>
      </c>
      <c r="F522" s="99">
        <v>2</v>
      </c>
      <c r="G522" s="99">
        <v>2</v>
      </c>
      <c r="H522" s="100">
        <v>330</v>
      </c>
      <c r="I522" s="100">
        <v>0</v>
      </c>
      <c r="J522" s="100">
        <v>330</v>
      </c>
      <c r="K522" s="105">
        <f t="shared" si="93"/>
        <v>300000</v>
      </c>
      <c r="L522" s="108">
        <v>0</v>
      </c>
      <c r="M522" s="108">
        <v>0</v>
      </c>
      <c r="N522" s="108">
        <v>0</v>
      </c>
      <c r="O522" s="100">
        <v>300000</v>
      </c>
      <c r="P522" s="112">
        <f>K522/H522</f>
        <v>909.09090909090912</v>
      </c>
      <c r="Q522" s="105">
        <v>9673</v>
      </c>
      <c r="R522" s="54" t="s">
        <v>43</v>
      </c>
      <c r="S522" s="30"/>
      <c r="T522" s="30"/>
      <c r="U522" s="25"/>
    </row>
    <row r="523" spans="1:21" s="26" customFormat="1" ht="27" customHeight="1" x14ac:dyDescent="0.25">
      <c r="A523" s="131" t="s">
        <v>1747</v>
      </c>
      <c r="B523" s="95" t="s">
        <v>350</v>
      </c>
      <c r="C523" s="97">
        <v>1961</v>
      </c>
      <c r="D523" s="97" t="s">
        <v>21</v>
      </c>
      <c r="E523" s="97" t="s">
        <v>20</v>
      </c>
      <c r="F523" s="99">
        <v>2</v>
      </c>
      <c r="G523" s="99">
        <v>1</v>
      </c>
      <c r="H523" s="100">
        <v>298</v>
      </c>
      <c r="I523" s="100">
        <v>25.4</v>
      </c>
      <c r="J523" s="100">
        <v>272.60000000000002</v>
      </c>
      <c r="K523" s="105">
        <f t="shared" si="93"/>
        <v>2293500</v>
      </c>
      <c r="L523" s="108">
        <v>0</v>
      </c>
      <c r="M523" s="108">
        <v>0</v>
      </c>
      <c r="N523" s="108">
        <v>0</v>
      </c>
      <c r="O523" s="100">
        <v>2293500</v>
      </c>
      <c r="P523" s="112">
        <f t="shared" si="94"/>
        <v>7696.3087248322145</v>
      </c>
      <c r="Q523" s="105">
        <v>9673</v>
      </c>
      <c r="R523" s="101" t="s">
        <v>43</v>
      </c>
      <c r="S523" s="25"/>
      <c r="T523" s="25"/>
      <c r="U523" s="25"/>
    </row>
    <row r="524" spans="1:21" s="26" customFormat="1" ht="27" customHeight="1" x14ac:dyDescent="0.25">
      <c r="A524" s="131" t="s">
        <v>1748</v>
      </c>
      <c r="B524" s="95" t="s">
        <v>351</v>
      </c>
      <c r="C524" s="97">
        <v>1961</v>
      </c>
      <c r="D524" s="97" t="s">
        <v>21</v>
      </c>
      <c r="E524" s="97" t="s">
        <v>20</v>
      </c>
      <c r="F524" s="99">
        <v>2</v>
      </c>
      <c r="G524" s="99">
        <v>1</v>
      </c>
      <c r="H524" s="100">
        <v>305.89999999999998</v>
      </c>
      <c r="I524" s="100">
        <v>22</v>
      </c>
      <c r="J524" s="100">
        <v>285.89999999999998</v>
      </c>
      <c r="K524" s="105">
        <f t="shared" si="93"/>
        <v>1800480</v>
      </c>
      <c r="L524" s="108">
        <v>0</v>
      </c>
      <c r="M524" s="108">
        <v>0</v>
      </c>
      <c r="N524" s="108">
        <v>0</v>
      </c>
      <c r="O524" s="100">
        <v>1800480</v>
      </c>
      <c r="P524" s="112">
        <f t="shared" si="94"/>
        <v>5885.8450474011115</v>
      </c>
      <c r="Q524" s="105">
        <v>9673</v>
      </c>
      <c r="R524" s="101" t="s">
        <v>43</v>
      </c>
      <c r="S524" s="30"/>
      <c r="T524" s="30"/>
      <c r="U524" s="25"/>
    </row>
    <row r="525" spans="1:21" s="26" customFormat="1" ht="27" customHeight="1" x14ac:dyDescent="0.25">
      <c r="A525" s="131" t="s">
        <v>1749</v>
      </c>
      <c r="B525" s="95" t="s">
        <v>352</v>
      </c>
      <c r="C525" s="97">
        <v>1960</v>
      </c>
      <c r="D525" s="97" t="s">
        <v>21</v>
      </c>
      <c r="E525" s="97" t="s">
        <v>20</v>
      </c>
      <c r="F525" s="99">
        <v>1</v>
      </c>
      <c r="G525" s="99">
        <v>1</v>
      </c>
      <c r="H525" s="100">
        <v>300</v>
      </c>
      <c r="I525" s="100">
        <v>23</v>
      </c>
      <c r="J525" s="100">
        <v>277</v>
      </c>
      <c r="K525" s="105">
        <f t="shared" si="93"/>
        <v>1800480</v>
      </c>
      <c r="L525" s="108">
        <v>0</v>
      </c>
      <c r="M525" s="108">
        <v>0</v>
      </c>
      <c r="N525" s="108">
        <v>0</v>
      </c>
      <c r="O525" s="100">
        <v>1800480</v>
      </c>
      <c r="P525" s="112">
        <f t="shared" si="94"/>
        <v>6001.6</v>
      </c>
      <c r="Q525" s="105">
        <v>9673</v>
      </c>
      <c r="R525" s="54" t="s">
        <v>43</v>
      </c>
      <c r="S525" s="25"/>
      <c r="T525" s="25"/>
      <c r="U525" s="25"/>
    </row>
    <row r="526" spans="1:21" s="26" customFormat="1" ht="27" customHeight="1" x14ac:dyDescent="0.25">
      <c r="A526" s="131" t="s">
        <v>1750</v>
      </c>
      <c r="B526" s="95" t="s">
        <v>353</v>
      </c>
      <c r="C526" s="97">
        <v>1946</v>
      </c>
      <c r="D526" s="97" t="s">
        <v>21</v>
      </c>
      <c r="E526" s="97" t="s">
        <v>838</v>
      </c>
      <c r="F526" s="99">
        <v>2</v>
      </c>
      <c r="G526" s="99">
        <v>1</v>
      </c>
      <c r="H526" s="100">
        <v>444.4</v>
      </c>
      <c r="I526" s="100">
        <v>149.4</v>
      </c>
      <c r="J526" s="100">
        <v>295</v>
      </c>
      <c r="K526" s="105">
        <f t="shared" si="93"/>
        <v>47629.84</v>
      </c>
      <c r="L526" s="108">
        <v>0</v>
      </c>
      <c r="M526" s="108">
        <v>0</v>
      </c>
      <c r="N526" s="108">
        <v>0</v>
      </c>
      <c r="O526" s="108">
        <v>47629.84</v>
      </c>
      <c r="P526" s="112">
        <f t="shared" ref="P526:P601" si="96">K526/H526</f>
        <v>107.17785778577857</v>
      </c>
      <c r="Q526" s="105">
        <v>9673</v>
      </c>
      <c r="R526" s="117" t="s">
        <v>41</v>
      </c>
      <c r="S526" s="25"/>
      <c r="T526" s="25"/>
      <c r="U526" s="25"/>
    </row>
    <row r="527" spans="1:21" s="26" customFormat="1" ht="27" customHeight="1" x14ac:dyDescent="0.25">
      <c r="A527" s="131" t="s">
        <v>1751</v>
      </c>
      <c r="B527" s="95" t="s">
        <v>354</v>
      </c>
      <c r="C527" s="97">
        <v>1958</v>
      </c>
      <c r="D527" s="97" t="s">
        <v>21</v>
      </c>
      <c r="E527" s="97" t="s">
        <v>20</v>
      </c>
      <c r="F527" s="99">
        <v>2</v>
      </c>
      <c r="G527" s="99">
        <v>1</v>
      </c>
      <c r="H527" s="100">
        <v>275.7</v>
      </c>
      <c r="I527" s="100">
        <v>0</v>
      </c>
      <c r="J527" s="100">
        <v>275.7</v>
      </c>
      <c r="K527" s="105">
        <f t="shared" ref="K527:K602" si="97">SUM(L527:O527)</f>
        <v>2241720</v>
      </c>
      <c r="L527" s="108">
        <v>0</v>
      </c>
      <c r="M527" s="108">
        <v>0</v>
      </c>
      <c r="N527" s="108">
        <v>0</v>
      </c>
      <c r="O527" s="100">
        <v>2241720</v>
      </c>
      <c r="P527" s="112">
        <f t="shared" si="96"/>
        <v>8131.0119695321</v>
      </c>
      <c r="Q527" s="105">
        <v>9673</v>
      </c>
      <c r="R527" s="101" t="s">
        <v>42</v>
      </c>
      <c r="S527" s="25"/>
      <c r="T527" s="25"/>
      <c r="U527" s="25"/>
    </row>
    <row r="528" spans="1:21" s="26" customFormat="1" ht="27" customHeight="1" x14ac:dyDescent="0.25">
      <c r="A528" s="131" t="s">
        <v>1752</v>
      </c>
      <c r="B528" s="95" t="s">
        <v>355</v>
      </c>
      <c r="C528" s="97">
        <v>1959</v>
      </c>
      <c r="D528" s="97" t="s">
        <v>21</v>
      </c>
      <c r="E528" s="97" t="s">
        <v>20</v>
      </c>
      <c r="F528" s="99">
        <v>2</v>
      </c>
      <c r="G528" s="99">
        <v>2</v>
      </c>
      <c r="H528" s="100">
        <v>542.55999999999995</v>
      </c>
      <c r="I528" s="100">
        <v>0</v>
      </c>
      <c r="J528" s="100">
        <v>542.55999999999995</v>
      </c>
      <c r="K528" s="105">
        <f t="shared" si="97"/>
        <v>2452435.0299999998</v>
      </c>
      <c r="L528" s="108">
        <v>0</v>
      </c>
      <c r="M528" s="108">
        <v>0</v>
      </c>
      <c r="N528" s="108">
        <v>0</v>
      </c>
      <c r="O528" s="100">
        <v>2452435.0299999998</v>
      </c>
      <c r="P528" s="112">
        <f t="shared" si="96"/>
        <v>4520.1176459746384</v>
      </c>
      <c r="Q528" s="105">
        <v>9673</v>
      </c>
      <c r="R528" s="117" t="s">
        <v>42</v>
      </c>
      <c r="S528" s="25"/>
      <c r="T528" s="25"/>
      <c r="U528" s="25"/>
    </row>
    <row r="529" spans="1:21" s="26" customFormat="1" ht="27" customHeight="1" x14ac:dyDescent="0.25">
      <c r="A529" s="155" t="s">
        <v>1753</v>
      </c>
      <c r="B529" s="198" t="s">
        <v>356</v>
      </c>
      <c r="C529" s="169">
        <v>1960</v>
      </c>
      <c r="D529" s="169" t="s">
        <v>21</v>
      </c>
      <c r="E529" s="169" t="s">
        <v>20</v>
      </c>
      <c r="F529" s="208">
        <v>2</v>
      </c>
      <c r="G529" s="208">
        <v>1</v>
      </c>
      <c r="H529" s="186">
        <v>296.2</v>
      </c>
      <c r="I529" s="186">
        <v>22</v>
      </c>
      <c r="J529" s="186">
        <v>274.2</v>
      </c>
      <c r="K529" s="105">
        <f>SUM(L529:O529)</f>
        <v>46183.66</v>
      </c>
      <c r="L529" s="108">
        <v>0</v>
      </c>
      <c r="M529" s="108">
        <v>0</v>
      </c>
      <c r="N529" s="108">
        <v>0</v>
      </c>
      <c r="O529" s="108">
        <v>46183.66</v>
      </c>
      <c r="P529" s="112">
        <f t="shared" si="96"/>
        <v>155.92052667116815</v>
      </c>
      <c r="Q529" s="105">
        <v>9673</v>
      </c>
      <c r="R529" s="117" t="s">
        <v>41</v>
      </c>
      <c r="S529" s="25"/>
      <c r="T529" s="25"/>
      <c r="U529" s="25"/>
    </row>
    <row r="530" spans="1:21" s="26" customFormat="1" ht="27" customHeight="1" x14ac:dyDescent="0.25">
      <c r="A530" s="155"/>
      <c r="B530" s="198"/>
      <c r="C530" s="169"/>
      <c r="D530" s="169"/>
      <c r="E530" s="169"/>
      <c r="F530" s="208"/>
      <c r="G530" s="208"/>
      <c r="H530" s="186"/>
      <c r="I530" s="186"/>
      <c r="J530" s="186"/>
      <c r="K530" s="105">
        <f t="shared" si="97"/>
        <v>1401070</v>
      </c>
      <c r="L530" s="108">
        <v>0</v>
      </c>
      <c r="M530" s="108">
        <v>0</v>
      </c>
      <c r="N530" s="108">
        <v>0</v>
      </c>
      <c r="O530" s="100">
        <v>1401070</v>
      </c>
      <c r="P530" s="112">
        <f>K530/H529</f>
        <v>4730.1485482781909</v>
      </c>
      <c r="Q530" s="105">
        <v>9673</v>
      </c>
      <c r="R530" s="54" t="s">
        <v>42</v>
      </c>
      <c r="S530" s="25"/>
      <c r="T530" s="25"/>
      <c r="U530" s="25"/>
    </row>
    <row r="531" spans="1:21" s="26" customFormat="1" ht="27" customHeight="1" x14ac:dyDescent="0.25">
      <c r="A531" s="131" t="s">
        <v>1754</v>
      </c>
      <c r="B531" s="95" t="s">
        <v>357</v>
      </c>
      <c r="C531" s="97">
        <v>1960</v>
      </c>
      <c r="D531" s="97" t="s">
        <v>21</v>
      </c>
      <c r="E531" s="97" t="s">
        <v>20</v>
      </c>
      <c r="F531" s="99">
        <v>2</v>
      </c>
      <c r="G531" s="99">
        <v>2</v>
      </c>
      <c r="H531" s="100">
        <v>298.60000000000002</v>
      </c>
      <c r="I531" s="100">
        <v>22</v>
      </c>
      <c r="J531" s="100">
        <v>276.7</v>
      </c>
      <c r="K531" s="105">
        <f t="shared" si="97"/>
        <v>1779360</v>
      </c>
      <c r="L531" s="108">
        <v>0</v>
      </c>
      <c r="M531" s="108">
        <v>0</v>
      </c>
      <c r="N531" s="108">
        <v>0</v>
      </c>
      <c r="O531" s="100">
        <v>1779360</v>
      </c>
      <c r="P531" s="112">
        <f t="shared" si="96"/>
        <v>5959.0087073007362</v>
      </c>
      <c r="Q531" s="105">
        <v>9673</v>
      </c>
      <c r="R531" s="54" t="s">
        <v>43</v>
      </c>
      <c r="S531" s="25"/>
      <c r="T531" s="25"/>
      <c r="U531" s="25"/>
    </row>
    <row r="532" spans="1:21" s="26" customFormat="1" ht="27" customHeight="1" x14ac:dyDescent="0.25">
      <c r="A532" s="131" t="s">
        <v>1755</v>
      </c>
      <c r="B532" s="95" t="s">
        <v>358</v>
      </c>
      <c r="C532" s="97">
        <v>1958</v>
      </c>
      <c r="D532" s="97" t="s">
        <v>21</v>
      </c>
      <c r="E532" s="97" t="s">
        <v>20</v>
      </c>
      <c r="F532" s="99">
        <v>2</v>
      </c>
      <c r="G532" s="99">
        <v>1</v>
      </c>
      <c r="H532" s="100">
        <v>399.6</v>
      </c>
      <c r="I532" s="100">
        <v>33</v>
      </c>
      <c r="J532" s="100">
        <v>366.9</v>
      </c>
      <c r="K532" s="105">
        <f t="shared" si="97"/>
        <v>1810631.11</v>
      </c>
      <c r="L532" s="108">
        <v>0</v>
      </c>
      <c r="M532" s="108">
        <v>0</v>
      </c>
      <c r="N532" s="108">
        <v>0</v>
      </c>
      <c r="O532" s="100">
        <v>1810631.11</v>
      </c>
      <c r="P532" s="112">
        <f t="shared" si="96"/>
        <v>4531.1088838838841</v>
      </c>
      <c r="Q532" s="105">
        <v>9673</v>
      </c>
      <c r="R532" s="101" t="s">
        <v>42</v>
      </c>
      <c r="S532" s="25"/>
      <c r="T532" s="25"/>
      <c r="U532" s="25"/>
    </row>
    <row r="533" spans="1:21" s="26" customFormat="1" ht="27" customHeight="1" x14ac:dyDescent="0.25">
      <c r="A533" s="131" t="s">
        <v>1756</v>
      </c>
      <c r="B533" s="95" t="s">
        <v>359</v>
      </c>
      <c r="C533" s="97">
        <v>1961</v>
      </c>
      <c r="D533" s="97" t="s">
        <v>21</v>
      </c>
      <c r="E533" s="97" t="s">
        <v>20</v>
      </c>
      <c r="F533" s="99">
        <v>2</v>
      </c>
      <c r="G533" s="99">
        <v>1</v>
      </c>
      <c r="H533" s="100">
        <v>285.2</v>
      </c>
      <c r="I533" s="100">
        <v>87.9</v>
      </c>
      <c r="J533" s="100">
        <v>197.3</v>
      </c>
      <c r="K533" s="105">
        <f t="shared" si="97"/>
        <v>1861200</v>
      </c>
      <c r="L533" s="108">
        <v>0</v>
      </c>
      <c r="M533" s="108">
        <v>0</v>
      </c>
      <c r="N533" s="108">
        <v>0</v>
      </c>
      <c r="O533" s="100">
        <v>1861200</v>
      </c>
      <c r="P533" s="112">
        <f t="shared" si="96"/>
        <v>6525.9467040673217</v>
      </c>
      <c r="Q533" s="105">
        <v>9673</v>
      </c>
      <c r="R533" s="101" t="s">
        <v>43</v>
      </c>
      <c r="S533" s="25"/>
      <c r="T533" s="25"/>
      <c r="U533" s="25"/>
    </row>
    <row r="534" spans="1:21" s="26" customFormat="1" ht="27" customHeight="1" x14ac:dyDescent="0.25">
      <c r="A534" s="131" t="s">
        <v>1757</v>
      </c>
      <c r="B534" s="95" t="s">
        <v>360</v>
      </c>
      <c r="C534" s="97">
        <v>1959</v>
      </c>
      <c r="D534" s="97" t="s">
        <v>21</v>
      </c>
      <c r="E534" s="97" t="s">
        <v>20</v>
      </c>
      <c r="F534" s="99">
        <v>3</v>
      </c>
      <c r="G534" s="99">
        <v>2</v>
      </c>
      <c r="H534" s="100">
        <v>1489.2</v>
      </c>
      <c r="I534" s="100">
        <v>479.55</v>
      </c>
      <c r="J534" s="100">
        <v>1009.65</v>
      </c>
      <c r="K534" s="105">
        <f t="shared" si="97"/>
        <v>2900695.8</v>
      </c>
      <c r="L534" s="108">
        <v>0</v>
      </c>
      <c r="M534" s="108">
        <v>0</v>
      </c>
      <c r="N534" s="108">
        <v>0</v>
      </c>
      <c r="O534" s="100">
        <v>2900695.8</v>
      </c>
      <c r="P534" s="112">
        <f t="shared" si="96"/>
        <v>1947.8215149073326</v>
      </c>
      <c r="Q534" s="105">
        <v>9673</v>
      </c>
      <c r="R534" s="117" t="s">
        <v>42</v>
      </c>
      <c r="S534" s="25"/>
      <c r="T534" s="25"/>
      <c r="U534" s="25"/>
    </row>
    <row r="535" spans="1:21" s="26" customFormat="1" ht="27" customHeight="1" x14ac:dyDescent="0.25">
      <c r="A535" s="131" t="s">
        <v>1758</v>
      </c>
      <c r="B535" s="118" t="s">
        <v>364</v>
      </c>
      <c r="C535" s="97">
        <v>1959</v>
      </c>
      <c r="D535" s="97" t="s">
        <v>21</v>
      </c>
      <c r="E535" s="97" t="s">
        <v>20</v>
      </c>
      <c r="F535" s="99">
        <v>4</v>
      </c>
      <c r="G535" s="99">
        <v>2</v>
      </c>
      <c r="H535" s="100">
        <v>745.5</v>
      </c>
      <c r="I535" s="100">
        <v>71.900000000000006</v>
      </c>
      <c r="J535" s="100">
        <v>673.6</v>
      </c>
      <c r="K535" s="105">
        <f>SUM(L535:O535)</f>
        <v>2336500</v>
      </c>
      <c r="L535" s="108">
        <v>0</v>
      </c>
      <c r="M535" s="108">
        <v>0</v>
      </c>
      <c r="N535" s="108">
        <v>0</v>
      </c>
      <c r="O535" s="100">
        <v>2336500</v>
      </c>
      <c r="P535" s="112">
        <f>K535/H535</f>
        <v>3134.1381623071766</v>
      </c>
      <c r="Q535" s="105">
        <v>9673</v>
      </c>
      <c r="R535" s="117" t="s">
        <v>43</v>
      </c>
      <c r="S535" s="25" t="s">
        <v>1033</v>
      </c>
      <c r="T535" s="25"/>
      <c r="U535" s="25"/>
    </row>
    <row r="536" spans="1:21" s="26" customFormat="1" ht="27" customHeight="1" x14ac:dyDescent="0.25">
      <c r="A536" s="131" t="s">
        <v>1759</v>
      </c>
      <c r="B536" s="95" t="s">
        <v>365</v>
      </c>
      <c r="C536" s="97">
        <v>1954</v>
      </c>
      <c r="D536" s="97" t="s">
        <v>21</v>
      </c>
      <c r="E536" s="97" t="s">
        <v>20</v>
      </c>
      <c r="F536" s="99">
        <v>3</v>
      </c>
      <c r="G536" s="99">
        <v>3</v>
      </c>
      <c r="H536" s="100">
        <v>1391.2</v>
      </c>
      <c r="I536" s="100">
        <v>103.7</v>
      </c>
      <c r="J536" s="100">
        <v>1287.5</v>
      </c>
      <c r="K536" s="105">
        <f>SUM(L536:O536)</f>
        <v>2465982.14</v>
      </c>
      <c r="L536" s="108">
        <v>0</v>
      </c>
      <c r="M536" s="108">
        <v>0</v>
      </c>
      <c r="N536" s="108">
        <v>0</v>
      </c>
      <c r="O536" s="100">
        <v>2465982.14</v>
      </c>
      <c r="P536" s="112">
        <f>K536/H536</f>
        <v>1772.5576049453709</v>
      </c>
      <c r="Q536" s="105">
        <v>9673</v>
      </c>
      <c r="R536" s="117" t="s">
        <v>41</v>
      </c>
      <c r="S536" s="25"/>
      <c r="T536" s="25"/>
      <c r="U536" s="25"/>
    </row>
    <row r="537" spans="1:21" s="26" customFormat="1" ht="27" customHeight="1" x14ac:dyDescent="0.25">
      <c r="A537" s="153" t="s">
        <v>1760</v>
      </c>
      <c r="B537" s="167" t="s">
        <v>366</v>
      </c>
      <c r="C537" s="149">
        <v>1956</v>
      </c>
      <c r="D537" s="149" t="s">
        <v>21</v>
      </c>
      <c r="E537" s="149" t="s">
        <v>20</v>
      </c>
      <c r="F537" s="159">
        <v>5</v>
      </c>
      <c r="G537" s="159">
        <v>6</v>
      </c>
      <c r="H537" s="161">
        <v>5921.2</v>
      </c>
      <c r="I537" s="161">
        <v>151.6</v>
      </c>
      <c r="J537" s="161">
        <v>3163.86</v>
      </c>
      <c r="K537" s="105">
        <f>SUM(L537:O537)</f>
        <v>2191313.1800000002</v>
      </c>
      <c r="L537" s="108">
        <v>0</v>
      </c>
      <c r="M537" s="108">
        <v>0</v>
      </c>
      <c r="N537" s="108">
        <v>0</v>
      </c>
      <c r="O537" s="100">
        <v>2191313.1800000002</v>
      </c>
      <c r="P537" s="112">
        <f>K537/H537</f>
        <v>370.07923731676016</v>
      </c>
      <c r="Q537" s="105">
        <v>9673</v>
      </c>
      <c r="R537" s="117" t="s">
        <v>41</v>
      </c>
      <c r="S537" s="25"/>
      <c r="T537" s="25"/>
      <c r="U537" s="25"/>
    </row>
    <row r="538" spans="1:21" s="26" customFormat="1" ht="27" customHeight="1" x14ac:dyDescent="0.25">
      <c r="A538" s="154"/>
      <c r="B538" s="168"/>
      <c r="C538" s="150"/>
      <c r="D538" s="150"/>
      <c r="E538" s="150"/>
      <c r="F538" s="160"/>
      <c r="G538" s="160"/>
      <c r="H538" s="162"/>
      <c r="I538" s="162"/>
      <c r="J538" s="162"/>
      <c r="K538" s="105">
        <f>SUM(L538:O538)</f>
        <v>1561054.7</v>
      </c>
      <c r="L538" s="108">
        <v>0</v>
      </c>
      <c r="M538" s="108">
        <v>0</v>
      </c>
      <c r="N538" s="108">
        <v>0</v>
      </c>
      <c r="O538" s="100">
        <v>1561054.7</v>
      </c>
      <c r="P538" s="112">
        <f>K538/H537</f>
        <v>263.6382321151118</v>
      </c>
      <c r="Q538" s="105">
        <v>9673</v>
      </c>
      <c r="R538" s="117" t="s">
        <v>42</v>
      </c>
      <c r="S538" s="25"/>
      <c r="T538" s="25"/>
      <c r="U538" s="25"/>
    </row>
    <row r="539" spans="1:21" s="26" customFormat="1" ht="27" customHeight="1" x14ac:dyDescent="0.25">
      <c r="A539" s="131" t="s">
        <v>1761</v>
      </c>
      <c r="B539" s="118" t="s">
        <v>361</v>
      </c>
      <c r="C539" s="97">
        <v>1936</v>
      </c>
      <c r="D539" s="97" t="s">
        <v>21</v>
      </c>
      <c r="E539" s="97" t="s">
        <v>20</v>
      </c>
      <c r="F539" s="99">
        <v>5</v>
      </c>
      <c r="G539" s="99">
        <v>10</v>
      </c>
      <c r="H539" s="100">
        <v>7586.96</v>
      </c>
      <c r="I539" s="100">
        <v>1976.13</v>
      </c>
      <c r="J539" s="100">
        <v>5610.83</v>
      </c>
      <c r="K539" s="105">
        <f t="shared" si="97"/>
        <v>18021469.079999998</v>
      </c>
      <c r="L539" s="108">
        <v>0</v>
      </c>
      <c r="M539" s="108">
        <v>0</v>
      </c>
      <c r="N539" s="108">
        <v>0</v>
      </c>
      <c r="O539" s="100">
        <v>18021469.079999998</v>
      </c>
      <c r="P539" s="112">
        <f t="shared" si="96"/>
        <v>2375.3214831763971</v>
      </c>
      <c r="Q539" s="105">
        <v>9673</v>
      </c>
      <c r="R539" s="101" t="s">
        <v>41</v>
      </c>
      <c r="S539" s="25"/>
      <c r="T539" s="25"/>
      <c r="U539" s="25"/>
    </row>
    <row r="540" spans="1:21" s="26" customFormat="1" ht="27" customHeight="1" x14ac:dyDescent="0.25">
      <c r="A540" s="131" t="s">
        <v>1762</v>
      </c>
      <c r="B540" s="118" t="s">
        <v>362</v>
      </c>
      <c r="C540" s="97">
        <v>1959</v>
      </c>
      <c r="D540" s="97" t="s">
        <v>21</v>
      </c>
      <c r="E540" s="97" t="s">
        <v>20</v>
      </c>
      <c r="F540" s="99">
        <v>4</v>
      </c>
      <c r="G540" s="99">
        <v>4</v>
      </c>
      <c r="H540" s="100">
        <v>3087</v>
      </c>
      <c r="I540" s="100">
        <v>629.29999999999995</v>
      </c>
      <c r="J540" s="100">
        <v>1844.19</v>
      </c>
      <c r="K540" s="105">
        <f t="shared" si="97"/>
        <v>6245180.7400000002</v>
      </c>
      <c r="L540" s="108">
        <v>0</v>
      </c>
      <c r="M540" s="108">
        <v>0</v>
      </c>
      <c r="N540" s="108">
        <v>0</v>
      </c>
      <c r="O540" s="100">
        <v>6245180.7400000002</v>
      </c>
      <c r="P540" s="112">
        <f t="shared" si="96"/>
        <v>2023.058224813735</v>
      </c>
      <c r="Q540" s="105">
        <v>9673</v>
      </c>
      <c r="R540" s="117" t="s">
        <v>42</v>
      </c>
      <c r="S540" s="25"/>
      <c r="T540" s="25"/>
      <c r="U540" s="25"/>
    </row>
    <row r="541" spans="1:21" s="33" customFormat="1" ht="27" customHeight="1" x14ac:dyDescent="0.25">
      <c r="A541" s="131" t="s">
        <v>1763</v>
      </c>
      <c r="B541" s="63" t="s">
        <v>934</v>
      </c>
      <c r="C541" s="104">
        <v>1937</v>
      </c>
      <c r="D541" s="104" t="s">
        <v>21</v>
      </c>
      <c r="E541" s="104" t="s">
        <v>20</v>
      </c>
      <c r="F541" s="115">
        <v>5</v>
      </c>
      <c r="G541" s="115">
        <v>4</v>
      </c>
      <c r="H541" s="119">
        <v>3730</v>
      </c>
      <c r="I541" s="119">
        <v>2293</v>
      </c>
      <c r="J541" s="119">
        <v>1776.04</v>
      </c>
      <c r="K541" s="112">
        <f>SUM(L541:O541)</f>
        <v>11052597.710000001</v>
      </c>
      <c r="L541" s="112">
        <v>0</v>
      </c>
      <c r="M541" s="112">
        <v>0</v>
      </c>
      <c r="N541" s="112">
        <v>0</v>
      </c>
      <c r="O541" s="100">
        <v>11052597.710000001</v>
      </c>
      <c r="P541" s="112">
        <f t="shared" si="96"/>
        <v>2963.1629249329762</v>
      </c>
      <c r="Q541" s="112">
        <v>9673</v>
      </c>
      <c r="R541" s="117" t="s">
        <v>41</v>
      </c>
    </row>
    <row r="542" spans="1:21" s="26" customFormat="1" ht="27" customHeight="1" x14ac:dyDescent="0.25">
      <c r="A542" s="131" t="s">
        <v>1764</v>
      </c>
      <c r="B542" s="95" t="s">
        <v>363</v>
      </c>
      <c r="C542" s="97">
        <v>1959</v>
      </c>
      <c r="D542" s="97" t="s">
        <v>21</v>
      </c>
      <c r="E542" s="97" t="s">
        <v>20</v>
      </c>
      <c r="F542" s="99">
        <v>3</v>
      </c>
      <c r="G542" s="99">
        <v>2</v>
      </c>
      <c r="H542" s="100">
        <v>1254.4000000000001</v>
      </c>
      <c r="I542" s="100">
        <v>394.8</v>
      </c>
      <c r="J542" s="100">
        <v>1051</v>
      </c>
      <c r="K542" s="105">
        <f t="shared" si="97"/>
        <v>2615670.7599999998</v>
      </c>
      <c r="L542" s="108">
        <v>0</v>
      </c>
      <c r="M542" s="108">
        <v>0</v>
      </c>
      <c r="N542" s="108">
        <v>0</v>
      </c>
      <c r="O542" s="100">
        <v>2615670.7599999998</v>
      </c>
      <c r="P542" s="112">
        <f t="shared" si="96"/>
        <v>2085.1967155612242</v>
      </c>
      <c r="Q542" s="105">
        <v>9673</v>
      </c>
      <c r="R542" s="117" t="s">
        <v>42</v>
      </c>
      <c r="S542" s="25"/>
      <c r="T542" s="25"/>
      <c r="U542" s="25"/>
    </row>
    <row r="543" spans="1:21" s="33" customFormat="1" ht="27" customHeight="1" x14ac:dyDescent="0.25">
      <c r="A543" s="131" t="s">
        <v>1765</v>
      </c>
      <c r="B543" s="63" t="s">
        <v>936</v>
      </c>
      <c r="C543" s="104">
        <v>1952</v>
      </c>
      <c r="D543" s="104" t="s">
        <v>21</v>
      </c>
      <c r="E543" s="104" t="s">
        <v>20</v>
      </c>
      <c r="F543" s="115">
        <v>3</v>
      </c>
      <c r="G543" s="115">
        <v>1</v>
      </c>
      <c r="H543" s="119">
        <v>563.4</v>
      </c>
      <c r="I543" s="119">
        <v>437.7</v>
      </c>
      <c r="J543" s="119">
        <v>316.8</v>
      </c>
      <c r="K543" s="112">
        <f>SUM(L543:O543)</f>
        <v>4233066</v>
      </c>
      <c r="L543" s="112">
        <v>0</v>
      </c>
      <c r="M543" s="112">
        <v>0</v>
      </c>
      <c r="N543" s="112">
        <v>0</v>
      </c>
      <c r="O543" s="100">
        <v>4233066</v>
      </c>
      <c r="P543" s="112">
        <f t="shared" si="96"/>
        <v>7513.4291799787006</v>
      </c>
      <c r="Q543" s="112">
        <v>9673</v>
      </c>
      <c r="R543" s="117" t="s">
        <v>41</v>
      </c>
    </row>
    <row r="544" spans="1:21" s="26" customFormat="1" ht="27" customHeight="1" x14ac:dyDescent="0.25">
      <c r="A544" s="131" t="s">
        <v>1766</v>
      </c>
      <c r="B544" s="95" t="s">
        <v>368</v>
      </c>
      <c r="C544" s="97">
        <v>1960</v>
      </c>
      <c r="D544" s="97" t="s">
        <v>21</v>
      </c>
      <c r="E544" s="97" t="s">
        <v>20</v>
      </c>
      <c r="F544" s="99">
        <v>2</v>
      </c>
      <c r="G544" s="99">
        <v>1</v>
      </c>
      <c r="H544" s="100">
        <v>557.48</v>
      </c>
      <c r="I544" s="100">
        <v>0</v>
      </c>
      <c r="J544" s="100">
        <v>557.48</v>
      </c>
      <c r="K544" s="105">
        <f>SUM(L544:O544)</f>
        <v>6981600</v>
      </c>
      <c r="L544" s="108">
        <v>0</v>
      </c>
      <c r="M544" s="108">
        <v>0</v>
      </c>
      <c r="N544" s="108">
        <v>0</v>
      </c>
      <c r="O544" s="100">
        <v>6981600</v>
      </c>
      <c r="P544" s="112">
        <f>K544/H544</f>
        <v>12523.498600846668</v>
      </c>
      <c r="Q544" s="105">
        <v>9673</v>
      </c>
      <c r="R544" s="54" t="s">
        <v>43</v>
      </c>
      <c r="S544" s="25"/>
      <c r="T544" s="25"/>
      <c r="U544" s="25"/>
    </row>
    <row r="545" spans="1:21" s="26" customFormat="1" ht="27" customHeight="1" x14ac:dyDescent="0.25">
      <c r="A545" s="131" t="s">
        <v>1767</v>
      </c>
      <c r="B545" s="95" t="s">
        <v>367</v>
      </c>
      <c r="C545" s="97">
        <v>1939</v>
      </c>
      <c r="D545" s="97" t="s">
        <v>21</v>
      </c>
      <c r="E545" s="97" t="s">
        <v>20</v>
      </c>
      <c r="F545" s="99">
        <v>4</v>
      </c>
      <c r="G545" s="99">
        <v>4</v>
      </c>
      <c r="H545" s="100">
        <v>4716.78</v>
      </c>
      <c r="I545" s="100">
        <v>217.4</v>
      </c>
      <c r="J545" s="100">
        <v>4499.38</v>
      </c>
      <c r="K545" s="105">
        <f t="shared" si="97"/>
        <v>10458306.5</v>
      </c>
      <c r="L545" s="108">
        <v>0</v>
      </c>
      <c r="M545" s="108">
        <v>0</v>
      </c>
      <c r="N545" s="108">
        <v>0</v>
      </c>
      <c r="O545" s="100">
        <v>10458306.5</v>
      </c>
      <c r="P545" s="112">
        <f t="shared" si="96"/>
        <v>2217.2555217754484</v>
      </c>
      <c r="Q545" s="105">
        <v>9673</v>
      </c>
      <c r="R545" s="117" t="s">
        <v>42</v>
      </c>
      <c r="S545" s="25"/>
      <c r="T545" s="25"/>
      <c r="U545" s="25"/>
    </row>
    <row r="546" spans="1:21" s="26" customFormat="1" ht="27" customHeight="1" x14ac:dyDescent="0.25">
      <c r="A546" s="131" t="s">
        <v>1768</v>
      </c>
      <c r="B546" s="95" t="s">
        <v>369</v>
      </c>
      <c r="C546" s="97">
        <v>1960</v>
      </c>
      <c r="D546" s="97" t="s">
        <v>21</v>
      </c>
      <c r="E546" s="97" t="s">
        <v>846</v>
      </c>
      <c r="F546" s="99">
        <v>2</v>
      </c>
      <c r="G546" s="99">
        <v>1</v>
      </c>
      <c r="H546" s="100">
        <v>344.6</v>
      </c>
      <c r="I546" s="100">
        <v>0</v>
      </c>
      <c r="J546" s="100">
        <v>233.9</v>
      </c>
      <c r="K546" s="105">
        <f t="shared" si="97"/>
        <v>300000</v>
      </c>
      <c r="L546" s="108">
        <v>0</v>
      </c>
      <c r="M546" s="108">
        <v>0</v>
      </c>
      <c r="N546" s="108">
        <v>0</v>
      </c>
      <c r="O546" s="100">
        <v>300000</v>
      </c>
      <c r="P546" s="112">
        <f t="shared" si="96"/>
        <v>870.57457922228662</v>
      </c>
      <c r="Q546" s="105">
        <v>9673</v>
      </c>
      <c r="R546" s="54" t="s">
        <v>43</v>
      </c>
      <c r="S546" s="25"/>
      <c r="T546" s="25"/>
      <c r="U546" s="25"/>
    </row>
    <row r="547" spans="1:21" s="25" customFormat="1" ht="27" customHeight="1" x14ac:dyDescent="0.25">
      <c r="A547" s="131" t="s">
        <v>1769</v>
      </c>
      <c r="B547" s="118" t="s">
        <v>375</v>
      </c>
      <c r="C547" s="97">
        <v>1955</v>
      </c>
      <c r="D547" s="97" t="s">
        <v>21</v>
      </c>
      <c r="E547" s="97" t="s">
        <v>20</v>
      </c>
      <c r="F547" s="99">
        <v>2</v>
      </c>
      <c r="G547" s="99">
        <v>2</v>
      </c>
      <c r="H547" s="112">
        <v>634.6</v>
      </c>
      <c r="I547" s="112">
        <v>0</v>
      </c>
      <c r="J547" s="112">
        <v>634.6</v>
      </c>
      <c r="K547" s="105">
        <f>SUM(L547:O547)</f>
        <v>5449604.25</v>
      </c>
      <c r="L547" s="108">
        <v>0</v>
      </c>
      <c r="M547" s="108">
        <v>0</v>
      </c>
      <c r="N547" s="108">
        <v>0</v>
      </c>
      <c r="O547" s="100">
        <v>5449604.25</v>
      </c>
      <c r="P547" s="112">
        <f>K547/H547</f>
        <v>8587.4633627481871</v>
      </c>
      <c r="Q547" s="105">
        <v>9673</v>
      </c>
      <c r="R547" s="117" t="s">
        <v>41</v>
      </c>
    </row>
    <row r="548" spans="1:21" s="25" customFormat="1" ht="27" customHeight="1" x14ac:dyDescent="0.25">
      <c r="A548" s="153" t="s">
        <v>1770</v>
      </c>
      <c r="B548" s="167" t="s">
        <v>886</v>
      </c>
      <c r="C548" s="149">
        <v>1951</v>
      </c>
      <c r="D548" s="149" t="s">
        <v>21</v>
      </c>
      <c r="E548" s="149" t="s">
        <v>92</v>
      </c>
      <c r="F548" s="159">
        <v>2</v>
      </c>
      <c r="G548" s="159">
        <v>2</v>
      </c>
      <c r="H548" s="161">
        <v>457.9</v>
      </c>
      <c r="I548" s="161">
        <v>0</v>
      </c>
      <c r="J548" s="161">
        <v>457.9</v>
      </c>
      <c r="K548" s="105">
        <f>SUM(L548:O548)</f>
        <v>99392.8</v>
      </c>
      <c r="L548" s="108">
        <v>0</v>
      </c>
      <c r="M548" s="108">
        <v>0</v>
      </c>
      <c r="N548" s="108">
        <v>0</v>
      </c>
      <c r="O548" s="100">
        <v>99392.8</v>
      </c>
      <c r="P548" s="112">
        <f>K548/H548</f>
        <v>217.06224066390044</v>
      </c>
      <c r="Q548" s="105">
        <v>9673</v>
      </c>
      <c r="R548" s="54" t="s">
        <v>42</v>
      </c>
    </row>
    <row r="549" spans="1:21" s="26" customFormat="1" ht="27" customHeight="1" x14ac:dyDescent="0.25">
      <c r="A549" s="154"/>
      <c r="B549" s="168"/>
      <c r="C549" s="150"/>
      <c r="D549" s="150"/>
      <c r="E549" s="150"/>
      <c r="F549" s="160"/>
      <c r="G549" s="160"/>
      <c r="H549" s="162"/>
      <c r="I549" s="162"/>
      <c r="J549" s="162"/>
      <c r="K549" s="105">
        <f t="shared" si="97"/>
        <v>3984600</v>
      </c>
      <c r="L549" s="108">
        <v>0</v>
      </c>
      <c r="M549" s="108">
        <v>0</v>
      </c>
      <c r="N549" s="108">
        <v>0</v>
      </c>
      <c r="O549" s="100">
        <v>3984600</v>
      </c>
      <c r="P549" s="112">
        <f>K549/H548</f>
        <v>8701.899978161171</v>
      </c>
      <c r="Q549" s="105">
        <v>9673</v>
      </c>
      <c r="R549" s="54" t="s">
        <v>43</v>
      </c>
      <c r="S549" s="25"/>
      <c r="T549" s="25"/>
      <c r="U549" s="25"/>
    </row>
    <row r="550" spans="1:21" s="26" customFormat="1" ht="34.9" customHeight="1" x14ac:dyDescent="0.25">
      <c r="A550" s="101" t="s">
        <v>1771</v>
      </c>
      <c r="B550" s="118" t="s">
        <v>370</v>
      </c>
      <c r="C550" s="97">
        <v>1951</v>
      </c>
      <c r="D550" s="97" t="s">
        <v>21</v>
      </c>
      <c r="E550" s="97" t="s">
        <v>92</v>
      </c>
      <c r="F550" s="99">
        <v>2</v>
      </c>
      <c r="G550" s="99">
        <v>2</v>
      </c>
      <c r="H550" s="100">
        <v>492.6</v>
      </c>
      <c r="I550" s="100">
        <v>0</v>
      </c>
      <c r="J550" s="100">
        <v>492.6</v>
      </c>
      <c r="K550" s="105">
        <f t="shared" si="97"/>
        <v>57604.23</v>
      </c>
      <c r="L550" s="108">
        <v>0</v>
      </c>
      <c r="M550" s="108">
        <v>0</v>
      </c>
      <c r="N550" s="108">
        <v>0</v>
      </c>
      <c r="O550" s="100">
        <v>57604.23</v>
      </c>
      <c r="P550" s="112">
        <f t="shared" si="96"/>
        <v>116.93915956151035</v>
      </c>
      <c r="Q550" s="105">
        <v>9673</v>
      </c>
      <c r="R550" s="117" t="s">
        <v>41</v>
      </c>
      <c r="S550" s="25"/>
      <c r="T550" s="25"/>
      <c r="U550" s="25"/>
    </row>
    <row r="551" spans="1:21" s="26" customFormat="1" ht="34.9" customHeight="1" x14ac:dyDescent="0.25">
      <c r="A551" s="101" t="s">
        <v>1772</v>
      </c>
      <c r="B551" s="118" t="s">
        <v>371</v>
      </c>
      <c r="C551" s="97">
        <v>1952</v>
      </c>
      <c r="D551" s="97" t="s">
        <v>21</v>
      </c>
      <c r="E551" s="97" t="s">
        <v>92</v>
      </c>
      <c r="F551" s="99">
        <v>2</v>
      </c>
      <c r="G551" s="99">
        <v>2</v>
      </c>
      <c r="H551" s="100">
        <v>485.2</v>
      </c>
      <c r="I551" s="100">
        <v>0</v>
      </c>
      <c r="J551" s="100">
        <v>485.2</v>
      </c>
      <c r="K551" s="105">
        <f t="shared" si="97"/>
        <v>57288.18</v>
      </c>
      <c r="L551" s="108">
        <v>0</v>
      </c>
      <c r="M551" s="108">
        <v>0</v>
      </c>
      <c r="N551" s="108">
        <v>0</v>
      </c>
      <c r="O551" s="100">
        <v>57288.18</v>
      </c>
      <c r="P551" s="112">
        <f t="shared" si="96"/>
        <v>118.07126957955482</v>
      </c>
      <c r="Q551" s="105">
        <v>9673</v>
      </c>
      <c r="R551" s="117" t="s">
        <v>41</v>
      </c>
      <c r="S551" s="25"/>
      <c r="T551" s="25"/>
      <c r="U551" s="25"/>
    </row>
    <row r="552" spans="1:21" s="26" customFormat="1" ht="27" customHeight="1" x14ac:dyDescent="0.25">
      <c r="A552" s="153" t="s">
        <v>1773</v>
      </c>
      <c r="B552" s="196" t="s">
        <v>372</v>
      </c>
      <c r="C552" s="149">
        <v>1958</v>
      </c>
      <c r="D552" s="149" t="s">
        <v>21</v>
      </c>
      <c r="E552" s="149" t="s">
        <v>20</v>
      </c>
      <c r="F552" s="159">
        <v>2</v>
      </c>
      <c r="G552" s="159">
        <v>1</v>
      </c>
      <c r="H552" s="161">
        <v>529.75</v>
      </c>
      <c r="I552" s="161">
        <v>0</v>
      </c>
      <c r="J552" s="161">
        <v>529.75</v>
      </c>
      <c r="K552" s="105">
        <f>SUM(L552:O552)</f>
        <v>113030.15</v>
      </c>
      <c r="L552" s="108">
        <v>0</v>
      </c>
      <c r="M552" s="108">
        <v>0</v>
      </c>
      <c r="N552" s="108">
        <v>0</v>
      </c>
      <c r="O552" s="100">
        <v>113030.15</v>
      </c>
      <c r="P552" s="112">
        <f>K552/H552</f>
        <v>213.36507786691834</v>
      </c>
      <c r="Q552" s="105">
        <v>9673</v>
      </c>
      <c r="R552" s="101" t="s">
        <v>42</v>
      </c>
      <c r="S552" s="25"/>
      <c r="T552" s="25"/>
      <c r="U552" s="25"/>
    </row>
    <row r="553" spans="1:21" s="26" customFormat="1" ht="27" customHeight="1" x14ac:dyDescent="0.25">
      <c r="A553" s="154"/>
      <c r="B553" s="197"/>
      <c r="C553" s="150"/>
      <c r="D553" s="150"/>
      <c r="E553" s="150"/>
      <c r="F553" s="160"/>
      <c r="G553" s="160"/>
      <c r="H553" s="162"/>
      <c r="I553" s="162"/>
      <c r="J553" s="162"/>
      <c r="K553" s="105">
        <f t="shared" si="97"/>
        <v>3332340</v>
      </c>
      <c r="L553" s="108">
        <v>0</v>
      </c>
      <c r="M553" s="108">
        <v>0</v>
      </c>
      <c r="N553" s="108">
        <v>0</v>
      </c>
      <c r="O553" s="100">
        <v>3332340</v>
      </c>
      <c r="P553" s="112">
        <f>K553/H552</f>
        <v>6290.4011326097216</v>
      </c>
      <c r="Q553" s="105">
        <v>9673</v>
      </c>
      <c r="R553" s="101" t="s">
        <v>43</v>
      </c>
      <c r="S553" s="25"/>
      <c r="T553" s="25"/>
      <c r="U553" s="25"/>
    </row>
    <row r="554" spans="1:21" s="26" customFormat="1" ht="27" customHeight="1" x14ac:dyDescent="0.25">
      <c r="A554" s="101" t="s">
        <v>1774</v>
      </c>
      <c r="B554" s="118" t="s">
        <v>373</v>
      </c>
      <c r="C554" s="97">
        <v>1960</v>
      </c>
      <c r="D554" s="97" t="s">
        <v>21</v>
      </c>
      <c r="E554" s="97" t="s">
        <v>20</v>
      </c>
      <c r="F554" s="99">
        <v>2</v>
      </c>
      <c r="G554" s="99">
        <v>1</v>
      </c>
      <c r="H554" s="100">
        <v>280.7</v>
      </c>
      <c r="I554" s="100">
        <v>0</v>
      </c>
      <c r="J554" s="100">
        <v>280.7</v>
      </c>
      <c r="K554" s="105">
        <f t="shared" si="97"/>
        <v>1893540</v>
      </c>
      <c r="L554" s="108">
        <v>0</v>
      </c>
      <c r="M554" s="108">
        <v>0</v>
      </c>
      <c r="N554" s="108">
        <v>0</v>
      </c>
      <c r="O554" s="100">
        <v>1893540</v>
      </c>
      <c r="P554" s="112">
        <f>K554/H554</f>
        <v>6745.7784111150695</v>
      </c>
      <c r="Q554" s="105">
        <v>9673</v>
      </c>
      <c r="R554" s="54" t="s">
        <v>43</v>
      </c>
      <c r="S554" s="25"/>
      <c r="T554" s="25"/>
      <c r="U554" s="25"/>
    </row>
    <row r="555" spans="1:21" s="26" customFormat="1" ht="34.9" customHeight="1" x14ac:dyDescent="0.25">
      <c r="A555" s="101" t="s">
        <v>1775</v>
      </c>
      <c r="B555" s="118" t="s">
        <v>374</v>
      </c>
      <c r="C555" s="97">
        <v>1956</v>
      </c>
      <c r="D555" s="97" t="s">
        <v>21</v>
      </c>
      <c r="E555" s="97" t="s">
        <v>92</v>
      </c>
      <c r="F555" s="99">
        <v>2</v>
      </c>
      <c r="G555" s="99">
        <v>2</v>
      </c>
      <c r="H555" s="100">
        <v>410.3</v>
      </c>
      <c r="I555" s="100">
        <v>0</v>
      </c>
      <c r="J555" s="100">
        <v>410.3</v>
      </c>
      <c r="K555" s="105">
        <f t="shared" si="97"/>
        <v>47015.32</v>
      </c>
      <c r="L555" s="108">
        <v>0</v>
      </c>
      <c r="M555" s="108">
        <v>0</v>
      </c>
      <c r="N555" s="108">
        <v>0</v>
      </c>
      <c r="O555" s="100">
        <v>47015.32</v>
      </c>
      <c r="P555" s="112">
        <f t="shared" si="96"/>
        <v>114.58766756032171</v>
      </c>
      <c r="Q555" s="105">
        <v>9673</v>
      </c>
      <c r="R555" s="117" t="s">
        <v>41</v>
      </c>
      <c r="S555" s="25"/>
      <c r="T555" s="25"/>
      <c r="U555" s="25"/>
    </row>
    <row r="556" spans="1:21" s="21" customFormat="1" ht="49.9" customHeight="1" x14ac:dyDescent="0.25">
      <c r="A556" s="101" t="s">
        <v>1776</v>
      </c>
      <c r="B556" s="95" t="s">
        <v>1025</v>
      </c>
      <c r="C556" s="97">
        <v>1959</v>
      </c>
      <c r="D556" s="97" t="s">
        <v>21</v>
      </c>
      <c r="E556" s="97" t="s">
        <v>20</v>
      </c>
      <c r="F556" s="99">
        <v>5</v>
      </c>
      <c r="G556" s="99">
        <v>4</v>
      </c>
      <c r="H556" s="100">
        <v>2587.87</v>
      </c>
      <c r="I556" s="100">
        <v>50.5</v>
      </c>
      <c r="J556" s="100">
        <v>2537.37</v>
      </c>
      <c r="K556" s="105">
        <f t="shared" si="97"/>
        <v>4746500</v>
      </c>
      <c r="L556" s="108">
        <v>0</v>
      </c>
      <c r="M556" s="108">
        <v>0</v>
      </c>
      <c r="N556" s="108">
        <v>0</v>
      </c>
      <c r="O556" s="100">
        <v>4746500</v>
      </c>
      <c r="P556" s="112">
        <f t="shared" si="96"/>
        <v>1834.133862983844</v>
      </c>
      <c r="Q556" s="105">
        <v>9673</v>
      </c>
      <c r="R556" s="117" t="s">
        <v>42</v>
      </c>
    </row>
    <row r="557" spans="1:21" s="21" customFormat="1" ht="27" customHeight="1" x14ac:dyDescent="0.25">
      <c r="A557" s="101" t="s">
        <v>1777</v>
      </c>
      <c r="B557" s="95" t="s">
        <v>376</v>
      </c>
      <c r="C557" s="97">
        <v>1960</v>
      </c>
      <c r="D557" s="97" t="s">
        <v>21</v>
      </c>
      <c r="E557" s="97" t="s">
        <v>20</v>
      </c>
      <c r="F557" s="99">
        <v>2</v>
      </c>
      <c r="G557" s="99">
        <v>1</v>
      </c>
      <c r="H557" s="100">
        <v>613.20000000000005</v>
      </c>
      <c r="I557" s="100">
        <v>0</v>
      </c>
      <c r="J557" s="100">
        <v>613.20000000000005</v>
      </c>
      <c r="K557" s="105">
        <f t="shared" si="97"/>
        <v>3684780</v>
      </c>
      <c r="L557" s="108">
        <v>0</v>
      </c>
      <c r="M557" s="108">
        <v>0</v>
      </c>
      <c r="N557" s="108">
        <v>0</v>
      </c>
      <c r="O557" s="100">
        <v>3684780</v>
      </c>
      <c r="P557" s="112">
        <f t="shared" si="96"/>
        <v>6009.0998043052832</v>
      </c>
      <c r="Q557" s="105">
        <v>9673</v>
      </c>
      <c r="R557" s="54" t="s">
        <v>43</v>
      </c>
    </row>
    <row r="558" spans="1:21" s="21" customFormat="1" ht="27" customHeight="1" x14ac:dyDescent="0.25">
      <c r="A558" s="101" t="s">
        <v>1778</v>
      </c>
      <c r="B558" s="95" t="s">
        <v>377</v>
      </c>
      <c r="C558" s="97">
        <v>1961</v>
      </c>
      <c r="D558" s="97" t="s">
        <v>21</v>
      </c>
      <c r="E558" s="97" t="s">
        <v>20</v>
      </c>
      <c r="F558" s="99">
        <v>2</v>
      </c>
      <c r="G558" s="99">
        <v>2</v>
      </c>
      <c r="H558" s="100">
        <v>284.2</v>
      </c>
      <c r="I558" s="100">
        <v>0</v>
      </c>
      <c r="J558" s="100">
        <v>284.2</v>
      </c>
      <c r="K558" s="105">
        <f t="shared" si="97"/>
        <v>1953600</v>
      </c>
      <c r="L558" s="108">
        <v>0</v>
      </c>
      <c r="M558" s="108">
        <v>0</v>
      </c>
      <c r="N558" s="108">
        <v>0</v>
      </c>
      <c r="O558" s="100">
        <v>1953600</v>
      </c>
      <c r="P558" s="112">
        <f>K558/H558</f>
        <v>6874.0323715693175</v>
      </c>
      <c r="Q558" s="105">
        <v>9673</v>
      </c>
      <c r="R558" s="54" t="s">
        <v>43</v>
      </c>
    </row>
    <row r="559" spans="1:21" s="21" customFormat="1" ht="27" customHeight="1" x14ac:dyDescent="0.25">
      <c r="A559" s="101" t="s">
        <v>1779</v>
      </c>
      <c r="B559" s="95" t="s">
        <v>378</v>
      </c>
      <c r="C559" s="97">
        <v>1960</v>
      </c>
      <c r="D559" s="97" t="s">
        <v>21</v>
      </c>
      <c r="E559" s="97" t="s">
        <v>20</v>
      </c>
      <c r="F559" s="97">
        <v>2</v>
      </c>
      <c r="G559" s="97">
        <v>1</v>
      </c>
      <c r="H559" s="100">
        <v>299.2</v>
      </c>
      <c r="I559" s="100">
        <v>21.6</v>
      </c>
      <c r="J559" s="100">
        <v>277.60000000000002</v>
      </c>
      <c r="K559" s="105">
        <f t="shared" si="97"/>
        <v>2349600</v>
      </c>
      <c r="L559" s="108">
        <v>0</v>
      </c>
      <c r="M559" s="108">
        <v>0</v>
      </c>
      <c r="N559" s="108">
        <v>0</v>
      </c>
      <c r="O559" s="109">
        <v>2349600</v>
      </c>
      <c r="P559" s="112">
        <f t="shared" si="96"/>
        <v>7852.9411764705883</v>
      </c>
      <c r="Q559" s="105">
        <v>9673</v>
      </c>
      <c r="R559" s="54" t="s">
        <v>43</v>
      </c>
    </row>
    <row r="560" spans="1:21" s="21" customFormat="1" ht="27" customHeight="1" x14ac:dyDescent="0.25">
      <c r="A560" s="101" t="s">
        <v>1780</v>
      </c>
      <c r="B560" s="95" t="s">
        <v>379</v>
      </c>
      <c r="C560" s="104">
        <v>1961</v>
      </c>
      <c r="D560" s="97" t="s">
        <v>21</v>
      </c>
      <c r="E560" s="97" t="s">
        <v>20</v>
      </c>
      <c r="F560" s="115">
        <v>2</v>
      </c>
      <c r="G560" s="115">
        <v>1</v>
      </c>
      <c r="H560" s="112">
        <v>282</v>
      </c>
      <c r="I560" s="112">
        <v>87.03</v>
      </c>
      <c r="J560" s="112">
        <v>194.97</v>
      </c>
      <c r="K560" s="105">
        <f t="shared" si="97"/>
        <v>2204400</v>
      </c>
      <c r="L560" s="108">
        <v>0</v>
      </c>
      <c r="M560" s="108">
        <v>0</v>
      </c>
      <c r="N560" s="108">
        <v>0</v>
      </c>
      <c r="O560" s="112">
        <v>2204400</v>
      </c>
      <c r="P560" s="112">
        <f t="shared" si="96"/>
        <v>7817.0212765957449</v>
      </c>
      <c r="Q560" s="105">
        <v>9673</v>
      </c>
      <c r="R560" s="101" t="s">
        <v>43</v>
      </c>
    </row>
    <row r="561" spans="1:20" s="21" customFormat="1" ht="34.9" customHeight="1" x14ac:dyDescent="0.25">
      <c r="A561" s="101" t="s">
        <v>1781</v>
      </c>
      <c r="B561" s="95" t="s">
        <v>382</v>
      </c>
      <c r="C561" s="104">
        <v>1949</v>
      </c>
      <c r="D561" s="97" t="s">
        <v>21</v>
      </c>
      <c r="E561" s="97" t="s">
        <v>92</v>
      </c>
      <c r="F561" s="115">
        <v>2</v>
      </c>
      <c r="G561" s="115">
        <v>2</v>
      </c>
      <c r="H561" s="112">
        <v>368.97</v>
      </c>
      <c r="I561" s="112">
        <v>0</v>
      </c>
      <c r="J561" s="112">
        <v>368.97</v>
      </c>
      <c r="K561" s="105">
        <f t="shared" ref="K561:K563" si="98">SUM(L561:O561)</f>
        <v>43169.63</v>
      </c>
      <c r="L561" s="108">
        <v>0</v>
      </c>
      <c r="M561" s="108">
        <v>0</v>
      </c>
      <c r="N561" s="108">
        <v>0</v>
      </c>
      <c r="O561" s="100">
        <v>43169.63</v>
      </c>
      <c r="P561" s="112">
        <f>K561/H561</f>
        <v>117.00037943464237</v>
      </c>
      <c r="Q561" s="105">
        <v>9673</v>
      </c>
      <c r="R561" s="117" t="s">
        <v>41</v>
      </c>
    </row>
    <row r="562" spans="1:20" s="21" customFormat="1" ht="34.9" customHeight="1" x14ac:dyDescent="0.25">
      <c r="A562" s="101" t="s">
        <v>1782</v>
      </c>
      <c r="B562" s="95" t="s">
        <v>383</v>
      </c>
      <c r="C562" s="97">
        <v>1949</v>
      </c>
      <c r="D562" s="97" t="s">
        <v>21</v>
      </c>
      <c r="E562" s="97" t="s">
        <v>92</v>
      </c>
      <c r="F562" s="99">
        <v>2</v>
      </c>
      <c r="G562" s="99">
        <v>2</v>
      </c>
      <c r="H562" s="112">
        <v>374.07</v>
      </c>
      <c r="I562" s="112">
        <v>0</v>
      </c>
      <c r="J562" s="112">
        <v>374.07</v>
      </c>
      <c r="K562" s="105">
        <f>SUM(L562:O562)</f>
        <v>44381.3</v>
      </c>
      <c r="L562" s="108">
        <v>0</v>
      </c>
      <c r="M562" s="108">
        <v>0</v>
      </c>
      <c r="N562" s="108">
        <v>0</v>
      </c>
      <c r="O562" s="100">
        <v>44381.3</v>
      </c>
      <c r="P562" s="112">
        <f>K562/H562</f>
        <v>118.64437137434172</v>
      </c>
      <c r="Q562" s="105">
        <v>9673</v>
      </c>
      <c r="R562" s="117" t="s">
        <v>41</v>
      </c>
      <c r="S562" s="36"/>
      <c r="T562" s="36"/>
    </row>
    <row r="563" spans="1:20" s="21" customFormat="1" ht="34.9" customHeight="1" x14ac:dyDescent="0.25">
      <c r="A563" s="101" t="s">
        <v>1783</v>
      </c>
      <c r="B563" s="95" t="s">
        <v>384</v>
      </c>
      <c r="C563" s="97">
        <v>1949</v>
      </c>
      <c r="D563" s="97" t="s">
        <v>21</v>
      </c>
      <c r="E563" s="97" t="s">
        <v>92</v>
      </c>
      <c r="F563" s="99">
        <v>2</v>
      </c>
      <c r="G563" s="99">
        <v>2</v>
      </c>
      <c r="H563" s="100">
        <v>383</v>
      </c>
      <c r="I563" s="100">
        <v>0</v>
      </c>
      <c r="J563" s="100">
        <v>383</v>
      </c>
      <c r="K563" s="105">
        <f t="shared" si="98"/>
        <v>42168.68</v>
      </c>
      <c r="L563" s="108">
        <v>0</v>
      </c>
      <c r="M563" s="108">
        <v>0</v>
      </c>
      <c r="N563" s="108">
        <v>0</v>
      </c>
      <c r="O563" s="100">
        <v>42168.68</v>
      </c>
      <c r="P563" s="112">
        <f>K563/H563</f>
        <v>110.10099216710182</v>
      </c>
      <c r="Q563" s="105">
        <v>9673</v>
      </c>
      <c r="R563" s="117" t="s">
        <v>41</v>
      </c>
    </row>
    <row r="564" spans="1:20" s="21" customFormat="1" ht="27" customHeight="1" x14ac:dyDescent="0.25">
      <c r="A564" s="101" t="s">
        <v>1784</v>
      </c>
      <c r="B564" s="95" t="s">
        <v>380</v>
      </c>
      <c r="C564" s="97">
        <v>1949</v>
      </c>
      <c r="D564" s="97" t="s">
        <v>21</v>
      </c>
      <c r="E564" s="97" t="s">
        <v>224</v>
      </c>
      <c r="F564" s="99">
        <v>2</v>
      </c>
      <c r="G564" s="99">
        <v>2</v>
      </c>
      <c r="H564" s="112">
        <v>372.51</v>
      </c>
      <c r="I564" s="112">
        <v>0</v>
      </c>
      <c r="J564" s="112">
        <v>372.51</v>
      </c>
      <c r="K564" s="105">
        <f t="shared" si="97"/>
        <v>44381.3</v>
      </c>
      <c r="L564" s="108">
        <v>0</v>
      </c>
      <c r="M564" s="108">
        <v>0</v>
      </c>
      <c r="N564" s="108">
        <v>0</v>
      </c>
      <c r="O564" s="100">
        <v>44381.3</v>
      </c>
      <c r="P564" s="112">
        <f t="shared" si="96"/>
        <v>119.14123110788974</v>
      </c>
      <c r="Q564" s="105">
        <v>9673</v>
      </c>
      <c r="R564" s="117" t="s">
        <v>41</v>
      </c>
      <c r="S564" s="36"/>
      <c r="T564" s="36"/>
    </row>
    <row r="565" spans="1:20" s="21" customFormat="1" ht="27" customHeight="1" x14ac:dyDescent="0.25">
      <c r="A565" s="153" t="s">
        <v>1785</v>
      </c>
      <c r="B565" s="167" t="s">
        <v>381</v>
      </c>
      <c r="C565" s="149">
        <v>1959</v>
      </c>
      <c r="D565" s="149" t="s">
        <v>21</v>
      </c>
      <c r="E565" s="149" t="s">
        <v>20</v>
      </c>
      <c r="F565" s="159">
        <v>2</v>
      </c>
      <c r="G565" s="159">
        <v>2</v>
      </c>
      <c r="H565" s="156">
        <v>547.97</v>
      </c>
      <c r="I565" s="156">
        <v>0</v>
      </c>
      <c r="J565" s="156">
        <v>547.97</v>
      </c>
      <c r="K565" s="105">
        <f>SUM(L565:O565)</f>
        <v>300000</v>
      </c>
      <c r="L565" s="108">
        <v>0</v>
      </c>
      <c r="M565" s="108">
        <v>0</v>
      </c>
      <c r="N565" s="108">
        <v>0</v>
      </c>
      <c r="O565" s="100">
        <v>300000</v>
      </c>
      <c r="P565" s="112">
        <f>K565/H565</f>
        <v>547.47522674598974</v>
      </c>
      <c r="Q565" s="105">
        <v>9673</v>
      </c>
      <c r="R565" s="117" t="s">
        <v>42</v>
      </c>
      <c r="S565" s="36"/>
      <c r="T565" s="36"/>
    </row>
    <row r="566" spans="1:20" s="21" customFormat="1" ht="27" customHeight="1" x14ac:dyDescent="0.25">
      <c r="A566" s="154"/>
      <c r="B566" s="168"/>
      <c r="C566" s="150"/>
      <c r="D566" s="150"/>
      <c r="E566" s="150"/>
      <c r="F566" s="160"/>
      <c r="G566" s="160"/>
      <c r="H566" s="157"/>
      <c r="I566" s="157"/>
      <c r="J566" s="157"/>
      <c r="K566" s="105">
        <f t="shared" si="97"/>
        <v>3379200</v>
      </c>
      <c r="L566" s="108">
        <v>0</v>
      </c>
      <c r="M566" s="108">
        <v>0</v>
      </c>
      <c r="N566" s="108">
        <v>0</v>
      </c>
      <c r="O566" s="100">
        <v>3379200</v>
      </c>
      <c r="P566" s="112">
        <f>K566/H565</f>
        <v>6166.7609540668282</v>
      </c>
      <c r="Q566" s="105">
        <v>9673</v>
      </c>
      <c r="R566" s="117" t="s">
        <v>43</v>
      </c>
    </row>
    <row r="567" spans="1:20" s="21" customFormat="1" ht="27" customHeight="1" x14ac:dyDescent="0.25">
      <c r="A567" s="101" t="s">
        <v>1786</v>
      </c>
      <c r="B567" s="95" t="s">
        <v>385</v>
      </c>
      <c r="C567" s="97">
        <v>1974</v>
      </c>
      <c r="D567" s="97" t="s">
        <v>21</v>
      </c>
      <c r="E567" s="97" t="s">
        <v>20</v>
      </c>
      <c r="F567" s="99">
        <v>5</v>
      </c>
      <c r="G567" s="99">
        <v>1</v>
      </c>
      <c r="H567" s="100">
        <v>5060</v>
      </c>
      <c r="I567" s="100">
        <v>0</v>
      </c>
      <c r="J567" s="100">
        <v>2782.2</v>
      </c>
      <c r="K567" s="105">
        <f t="shared" si="97"/>
        <v>24442991.600000001</v>
      </c>
      <c r="L567" s="108">
        <v>0</v>
      </c>
      <c r="M567" s="108">
        <v>0</v>
      </c>
      <c r="N567" s="108">
        <v>0</v>
      </c>
      <c r="O567" s="100">
        <v>24442991.600000001</v>
      </c>
      <c r="P567" s="112">
        <f t="shared" si="96"/>
        <v>4830.6307509881426</v>
      </c>
      <c r="Q567" s="105">
        <v>9673</v>
      </c>
      <c r="R567" s="101" t="s">
        <v>41</v>
      </c>
      <c r="S567" s="36"/>
      <c r="T567" s="36"/>
    </row>
    <row r="568" spans="1:20" s="21" customFormat="1" ht="27" customHeight="1" x14ac:dyDescent="0.25">
      <c r="A568" s="153" t="s">
        <v>1787</v>
      </c>
      <c r="B568" s="167" t="s">
        <v>386</v>
      </c>
      <c r="C568" s="178" t="s">
        <v>847</v>
      </c>
      <c r="D568" s="149" t="s">
        <v>21</v>
      </c>
      <c r="E568" s="149" t="s">
        <v>20</v>
      </c>
      <c r="F568" s="178" t="s">
        <v>253</v>
      </c>
      <c r="G568" s="178" t="s">
        <v>848</v>
      </c>
      <c r="H568" s="161">
        <v>270.95</v>
      </c>
      <c r="I568" s="161">
        <v>0</v>
      </c>
      <c r="J568" s="161">
        <v>270.95</v>
      </c>
      <c r="K568" s="105">
        <f>SUM(L568:O568)</f>
        <v>93371.54</v>
      </c>
      <c r="L568" s="108">
        <v>0</v>
      </c>
      <c r="M568" s="108">
        <v>0</v>
      </c>
      <c r="N568" s="108">
        <v>0</v>
      </c>
      <c r="O568" s="100">
        <v>93371.54</v>
      </c>
      <c r="P568" s="112">
        <f>K568/H568</f>
        <v>344.60800885772284</v>
      </c>
      <c r="Q568" s="105">
        <v>9673</v>
      </c>
      <c r="R568" s="101" t="s">
        <v>42</v>
      </c>
      <c r="S568" s="36"/>
      <c r="T568" s="36"/>
    </row>
    <row r="569" spans="1:20" s="21" customFormat="1" ht="27" customHeight="1" x14ac:dyDescent="0.25">
      <c r="A569" s="154"/>
      <c r="B569" s="168"/>
      <c r="C569" s="180"/>
      <c r="D569" s="150"/>
      <c r="E569" s="150"/>
      <c r="F569" s="180"/>
      <c r="G569" s="180"/>
      <c r="H569" s="162"/>
      <c r="I569" s="162"/>
      <c r="J569" s="162"/>
      <c r="K569" s="105">
        <f t="shared" si="97"/>
        <v>1782000</v>
      </c>
      <c r="L569" s="108">
        <v>0</v>
      </c>
      <c r="M569" s="108">
        <v>0</v>
      </c>
      <c r="N569" s="108">
        <v>0</v>
      </c>
      <c r="O569" s="109">
        <v>1782000</v>
      </c>
      <c r="P569" s="112">
        <f>K569/H568</f>
        <v>6576.8591991142284</v>
      </c>
      <c r="Q569" s="105">
        <v>9673</v>
      </c>
      <c r="R569" s="101" t="s">
        <v>43</v>
      </c>
    </row>
    <row r="570" spans="1:20" s="21" customFormat="1" ht="27" customHeight="1" x14ac:dyDescent="0.25">
      <c r="A570" s="101" t="s">
        <v>1788</v>
      </c>
      <c r="B570" s="118" t="s">
        <v>387</v>
      </c>
      <c r="C570" s="97">
        <v>1961</v>
      </c>
      <c r="D570" s="97" t="s">
        <v>21</v>
      </c>
      <c r="E570" s="97" t="s">
        <v>20</v>
      </c>
      <c r="F570" s="99">
        <v>5</v>
      </c>
      <c r="G570" s="99">
        <v>4</v>
      </c>
      <c r="H570" s="100">
        <v>3696.7</v>
      </c>
      <c r="I570" s="100">
        <v>1154.5999999999999</v>
      </c>
      <c r="J570" s="100">
        <v>2542.1</v>
      </c>
      <c r="K570" s="105">
        <f t="shared" si="97"/>
        <v>5538470</v>
      </c>
      <c r="L570" s="108">
        <v>0</v>
      </c>
      <c r="M570" s="108">
        <v>0</v>
      </c>
      <c r="N570" s="108">
        <v>0</v>
      </c>
      <c r="O570" s="100">
        <v>5538470</v>
      </c>
      <c r="P570" s="112">
        <f t="shared" si="96"/>
        <v>1498.2200340844538</v>
      </c>
      <c r="Q570" s="105">
        <v>9673</v>
      </c>
      <c r="R570" s="101" t="s">
        <v>43</v>
      </c>
    </row>
    <row r="571" spans="1:20" s="21" customFormat="1" ht="27" customHeight="1" x14ac:dyDescent="0.25">
      <c r="A571" s="101" t="s">
        <v>1789</v>
      </c>
      <c r="B571" s="118" t="s">
        <v>388</v>
      </c>
      <c r="C571" s="97">
        <v>1972</v>
      </c>
      <c r="D571" s="97" t="s">
        <v>21</v>
      </c>
      <c r="E571" s="97" t="s">
        <v>20</v>
      </c>
      <c r="F571" s="99">
        <v>5</v>
      </c>
      <c r="G571" s="99">
        <v>6</v>
      </c>
      <c r="H571" s="100">
        <v>4546.43</v>
      </c>
      <c r="I571" s="100">
        <v>0</v>
      </c>
      <c r="J571" s="100">
        <v>4546.43</v>
      </c>
      <c r="K571" s="105">
        <f t="shared" si="97"/>
        <v>31400650</v>
      </c>
      <c r="L571" s="108">
        <v>0</v>
      </c>
      <c r="M571" s="108">
        <v>0</v>
      </c>
      <c r="N571" s="108">
        <v>0</v>
      </c>
      <c r="O571" s="100">
        <v>31400650</v>
      </c>
      <c r="P571" s="112">
        <f t="shared" si="96"/>
        <v>6906.6608305857562</v>
      </c>
      <c r="Q571" s="105">
        <v>9673</v>
      </c>
      <c r="R571" s="101" t="s">
        <v>43</v>
      </c>
      <c r="S571" s="36"/>
      <c r="T571" s="36"/>
    </row>
    <row r="572" spans="1:20" s="33" customFormat="1" ht="27" customHeight="1" x14ac:dyDescent="0.25">
      <c r="A572" s="101" t="s">
        <v>1790</v>
      </c>
      <c r="B572" s="63" t="s">
        <v>952</v>
      </c>
      <c r="C572" s="104">
        <v>1917</v>
      </c>
      <c r="D572" s="104" t="s">
        <v>21</v>
      </c>
      <c r="E572" s="104" t="s">
        <v>20</v>
      </c>
      <c r="F572" s="115">
        <v>2</v>
      </c>
      <c r="G572" s="115">
        <v>8</v>
      </c>
      <c r="H572" s="119">
        <v>787.47</v>
      </c>
      <c r="I572" s="119">
        <v>699.5</v>
      </c>
      <c r="J572" s="119">
        <v>272.89999999999998</v>
      </c>
      <c r="K572" s="112">
        <f>SUM(L572:O572)</f>
        <v>1845974.65</v>
      </c>
      <c r="L572" s="112">
        <v>0</v>
      </c>
      <c r="M572" s="112">
        <v>0</v>
      </c>
      <c r="N572" s="112">
        <v>0</v>
      </c>
      <c r="O572" s="100">
        <v>1845974.65</v>
      </c>
      <c r="P572" s="112">
        <f>K572/H572</f>
        <v>2344.184095902066</v>
      </c>
      <c r="Q572" s="112">
        <v>9673</v>
      </c>
      <c r="R572" s="117" t="s">
        <v>41</v>
      </c>
    </row>
    <row r="573" spans="1:20" s="33" customFormat="1" ht="27" customHeight="1" x14ac:dyDescent="0.25">
      <c r="A573" s="155" t="s">
        <v>1791</v>
      </c>
      <c r="B573" s="198" t="s">
        <v>389</v>
      </c>
      <c r="C573" s="169">
        <v>1956</v>
      </c>
      <c r="D573" s="169" t="s">
        <v>21</v>
      </c>
      <c r="E573" s="169" t="s">
        <v>20</v>
      </c>
      <c r="F573" s="208">
        <v>2</v>
      </c>
      <c r="G573" s="208">
        <v>2</v>
      </c>
      <c r="H573" s="186">
        <v>384.9</v>
      </c>
      <c r="I573" s="186">
        <v>0</v>
      </c>
      <c r="J573" s="186">
        <v>384.9</v>
      </c>
      <c r="K573" s="112">
        <f>SUM(L573:O573)</f>
        <v>60640.68</v>
      </c>
      <c r="L573" s="112">
        <v>0</v>
      </c>
      <c r="M573" s="112">
        <v>0</v>
      </c>
      <c r="N573" s="112">
        <v>0</v>
      </c>
      <c r="O573" s="100">
        <v>60640.68</v>
      </c>
      <c r="P573" s="112">
        <f>K573/H573</f>
        <v>157.54918160561186</v>
      </c>
      <c r="Q573" s="112">
        <v>9673</v>
      </c>
      <c r="R573" s="117" t="s">
        <v>41</v>
      </c>
    </row>
    <row r="574" spans="1:20" s="21" customFormat="1" ht="27" customHeight="1" x14ac:dyDescent="0.25">
      <c r="A574" s="155"/>
      <c r="B574" s="198"/>
      <c r="C574" s="169"/>
      <c r="D574" s="169"/>
      <c r="E574" s="169"/>
      <c r="F574" s="208"/>
      <c r="G574" s="208"/>
      <c r="H574" s="186"/>
      <c r="I574" s="186"/>
      <c r="J574" s="186"/>
      <c r="K574" s="105">
        <f t="shared" si="97"/>
        <v>2101000</v>
      </c>
      <c r="L574" s="108">
        <v>0</v>
      </c>
      <c r="M574" s="108">
        <v>0</v>
      </c>
      <c r="N574" s="108">
        <v>0</v>
      </c>
      <c r="O574" s="100">
        <v>2101000</v>
      </c>
      <c r="P574" s="112">
        <f>K574/H573</f>
        <v>5458.5606651078206</v>
      </c>
      <c r="Q574" s="105">
        <v>9673</v>
      </c>
      <c r="R574" s="117" t="s">
        <v>42</v>
      </c>
    </row>
    <row r="575" spans="1:20" s="21" customFormat="1" ht="27" customHeight="1" x14ac:dyDescent="0.25">
      <c r="A575" s="131" t="s">
        <v>1792</v>
      </c>
      <c r="B575" s="95" t="s">
        <v>390</v>
      </c>
      <c r="C575" s="97">
        <v>1955</v>
      </c>
      <c r="D575" s="97" t="s">
        <v>21</v>
      </c>
      <c r="E575" s="97" t="s">
        <v>20</v>
      </c>
      <c r="F575" s="99">
        <v>5</v>
      </c>
      <c r="G575" s="99">
        <v>7</v>
      </c>
      <c r="H575" s="100">
        <v>12742.5</v>
      </c>
      <c r="I575" s="100">
        <v>0</v>
      </c>
      <c r="J575" s="100">
        <v>8537.3700000000008</v>
      </c>
      <c r="K575" s="105">
        <f t="shared" si="97"/>
        <v>21399145.73</v>
      </c>
      <c r="L575" s="108">
        <v>0</v>
      </c>
      <c r="M575" s="108">
        <v>0</v>
      </c>
      <c r="N575" s="108">
        <v>0</v>
      </c>
      <c r="O575" s="100">
        <v>21399145.73</v>
      </c>
      <c r="P575" s="112">
        <f t="shared" si="96"/>
        <v>1679.3522252305279</v>
      </c>
      <c r="Q575" s="105">
        <v>9673</v>
      </c>
      <c r="R575" s="117" t="s">
        <v>41</v>
      </c>
    </row>
    <row r="576" spans="1:20" s="21" customFormat="1" ht="27" customHeight="1" x14ac:dyDescent="0.25">
      <c r="A576" s="131" t="s">
        <v>1793</v>
      </c>
      <c r="B576" s="95" t="s">
        <v>394</v>
      </c>
      <c r="C576" s="97">
        <v>1960</v>
      </c>
      <c r="D576" s="97" t="s">
        <v>21</v>
      </c>
      <c r="E576" s="97" t="s">
        <v>20</v>
      </c>
      <c r="F576" s="99">
        <v>2</v>
      </c>
      <c r="G576" s="99">
        <v>1</v>
      </c>
      <c r="H576" s="100">
        <v>278.22000000000003</v>
      </c>
      <c r="I576" s="100">
        <v>0</v>
      </c>
      <c r="J576" s="100">
        <v>278.22000000000003</v>
      </c>
      <c r="K576" s="105">
        <f t="shared" si="97"/>
        <v>1914000</v>
      </c>
      <c r="L576" s="108">
        <v>0</v>
      </c>
      <c r="M576" s="108">
        <v>0</v>
      </c>
      <c r="N576" s="108">
        <v>0</v>
      </c>
      <c r="O576" s="100">
        <v>1914000</v>
      </c>
      <c r="P576" s="112">
        <f t="shared" si="96"/>
        <v>6879.4479189130898</v>
      </c>
      <c r="Q576" s="105">
        <v>9673</v>
      </c>
      <c r="R576" s="54" t="s">
        <v>43</v>
      </c>
    </row>
    <row r="577" spans="1:20" s="21" customFormat="1" ht="27" customHeight="1" x14ac:dyDescent="0.25">
      <c r="A577" s="131" t="s">
        <v>1794</v>
      </c>
      <c r="B577" s="95" t="s">
        <v>395</v>
      </c>
      <c r="C577" s="97">
        <v>1960</v>
      </c>
      <c r="D577" s="97" t="s">
        <v>21</v>
      </c>
      <c r="E577" s="97" t="s">
        <v>20</v>
      </c>
      <c r="F577" s="99">
        <v>2</v>
      </c>
      <c r="G577" s="99">
        <v>1</v>
      </c>
      <c r="H577" s="100">
        <v>280.31</v>
      </c>
      <c r="I577" s="100">
        <v>0</v>
      </c>
      <c r="J577" s="100">
        <v>280.31</v>
      </c>
      <c r="K577" s="105">
        <f t="shared" si="97"/>
        <v>1933800</v>
      </c>
      <c r="L577" s="108">
        <v>0</v>
      </c>
      <c r="M577" s="108">
        <v>0</v>
      </c>
      <c r="N577" s="108">
        <v>0</v>
      </c>
      <c r="O577" s="100">
        <v>1933800</v>
      </c>
      <c r="P577" s="112">
        <f t="shared" si="96"/>
        <v>6898.7906246655484</v>
      </c>
      <c r="Q577" s="105">
        <v>9673</v>
      </c>
      <c r="R577" s="54" t="s">
        <v>43</v>
      </c>
      <c r="S577" s="36"/>
      <c r="T577" s="36"/>
    </row>
    <row r="578" spans="1:20" s="21" customFormat="1" ht="27" customHeight="1" x14ac:dyDescent="0.25">
      <c r="A578" s="131" t="s">
        <v>1795</v>
      </c>
      <c r="B578" s="95" t="s">
        <v>396</v>
      </c>
      <c r="C578" s="97">
        <v>1960</v>
      </c>
      <c r="D578" s="97" t="s">
        <v>21</v>
      </c>
      <c r="E578" s="97" t="s">
        <v>20</v>
      </c>
      <c r="F578" s="99">
        <v>2</v>
      </c>
      <c r="G578" s="99">
        <v>1</v>
      </c>
      <c r="H578" s="100">
        <v>284.93</v>
      </c>
      <c r="I578" s="100">
        <v>0</v>
      </c>
      <c r="J578" s="100">
        <v>284.93</v>
      </c>
      <c r="K578" s="105">
        <f t="shared" si="97"/>
        <v>1933800</v>
      </c>
      <c r="L578" s="108">
        <v>0</v>
      </c>
      <c r="M578" s="108">
        <v>0</v>
      </c>
      <c r="N578" s="108">
        <v>0</v>
      </c>
      <c r="O578" s="100">
        <v>1933800</v>
      </c>
      <c r="P578" s="112">
        <f t="shared" si="96"/>
        <v>6786.9301231881509</v>
      </c>
      <c r="Q578" s="105">
        <v>9673</v>
      </c>
      <c r="R578" s="54" t="s">
        <v>43</v>
      </c>
    </row>
    <row r="579" spans="1:20" s="21" customFormat="1" ht="27" customHeight="1" x14ac:dyDescent="0.25">
      <c r="A579" s="131" t="s">
        <v>1796</v>
      </c>
      <c r="B579" s="95" t="s">
        <v>397</v>
      </c>
      <c r="C579" s="117" t="s">
        <v>252</v>
      </c>
      <c r="D579" s="97" t="s">
        <v>21</v>
      </c>
      <c r="E579" s="97" t="s">
        <v>20</v>
      </c>
      <c r="F579" s="117" t="s">
        <v>253</v>
      </c>
      <c r="G579" s="117" t="s">
        <v>848</v>
      </c>
      <c r="H579" s="100">
        <v>284.13</v>
      </c>
      <c r="I579" s="100">
        <v>0</v>
      </c>
      <c r="J579" s="100">
        <v>284.13</v>
      </c>
      <c r="K579" s="105">
        <f t="shared" si="97"/>
        <v>1940400</v>
      </c>
      <c r="L579" s="108">
        <v>0</v>
      </c>
      <c r="M579" s="108">
        <v>0</v>
      </c>
      <c r="N579" s="108">
        <v>0</v>
      </c>
      <c r="O579" s="109">
        <v>1940400</v>
      </c>
      <c r="P579" s="112">
        <f t="shared" si="96"/>
        <v>6829.2682926829266</v>
      </c>
      <c r="Q579" s="105">
        <v>9673</v>
      </c>
      <c r="R579" s="54" t="s">
        <v>43</v>
      </c>
    </row>
    <row r="580" spans="1:20" s="21" customFormat="1" ht="27" customHeight="1" x14ac:dyDescent="0.25">
      <c r="A580" s="131" t="s">
        <v>1797</v>
      </c>
      <c r="B580" s="95" t="s">
        <v>398</v>
      </c>
      <c r="C580" s="97">
        <v>1960</v>
      </c>
      <c r="D580" s="97" t="s">
        <v>21</v>
      </c>
      <c r="E580" s="97" t="s">
        <v>20</v>
      </c>
      <c r="F580" s="99">
        <v>2</v>
      </c>
      <c r="G580" s="99">
        <v>1</v>
      </c>
      <c r="H580" s="100">
        <v>284.27</v>
      </c>
      <c r="I580" s="100">
        <v>0</v>
      </c>
      <c r="J580" s="100">
        <v>284.27</v>
      </c>
      <c r="K580" s="105">
        <f t="shared" si="97"/>
        <v>1920600</v>
      </c>
      <c r="L580" s="108">
        <v>0</v>
      </c>
      <c r="M580" s="108">
        <v>0</v>
      </c>
      <c r="N580" s="108">
        <v>0</v>
      </c>
      <c r="O580" s="100">
        <v>1920600</v>
      </c>
      <c r="P580" s="112">
        <f t="shared" si="96"/>
        <v>6756.2528581981924</v>
      </c>
      <c r="Q580" s="105">
        <v>9673</v>
      </c>
      <c r="R580" s="54" t="s">
        <v>43</v>
      </c>
    </row>
    <row r="581" spans="1:20" s="21" customFormat="1" ht="27" customHeight="1" x14ac:dyDescent="0.25">
      <c r="A581" s="131" t="s">
        <v>1798</v>
      </c>
      <c r="B581" s="95" t="s">
        <v>399</v>
      </c>
      <c r="C581" s="97">
        <v>1960</v>
      </c>
      <c r="D581" s="97" t="s">
        <v>21</v>
      </c>
      <c r="E581" s="97" t="s">
        <v>20</v>
      </c>
      <c r="F581" s="99">
        <v>2</v>
      </c>
      <c r="G581" s="99">
        <v>1</v>
      </c>
      <c r="H581" s="100">
        <v>282.14</v>
      </c>
      <c r="I581" s="100">
        <v>0</v>
      </c>
      <c r="J581" s="100">
        <v>282.14</v>
      </c>
      <c r="K581" s="105">
        <f t="shared" si="97"/>
        <v>1907400</v>
      </c>
      <c r="L581" s="108">
        <v>0</v>
      </c>
      <c r="M581" s="108">
        <v>0</v>
      </c>
      <c r="N581" s="108">
        <v>0</v>
      </c>
      <c r="O581" s="100">
        <v>1907400</v>
      </c>
      <c r="P581" s="112">
        <f t="shared" si="96"/>
        <v>6760.4735237825198</v>
      </c>
      <c r="Q581" s="105">
        <v>9673</v>
      </c>
      <c r="R581" s="54" t="s">
        <v>43</v>
      </c>
      <c r="S581" s="36"/>
      <c r="T581" s="36"/>
    </row>
    <row r="582" spans="1:20" s="21" customFormat="1" ht="27" customHeight="1" x14ac:dyDescent="0.25">
      <c r="A582" s="131" t="s">
        <v>1799</v>
      </c>
      <c r="B582" s="95" t="s">
        <v>400</v>
      </c>
      <c r="C582" s="97">
        <v>1961</v>
      </c>
      <c r="D582" s="97" t="s">
        <v>21</v>
      </c>
      <c r="E582" s="97" t="s">
        <v>20</v>
      </c>
      <c r="F582" s="99">
        <v>2</v>
      </c>
      <c r="G582" s="99">
        <v>2</v>
      </c>
      <c r="H582" s="100">
        <v>802.53</v>
      </c>
      <c r="I582" s="100">
        <v>0</v>
      </c>
      <c r="J582" s="100">
        <v>802.53</v>
      </c>
      <c r="K582" s="105">
        <f t="shared" si="97"/>
        <v>4501200</v>
      </c>
      <c r="L582" s="108">
        <v>0</v>
      </c>
      <c r="M582" s="108">
        <v>0</v>
      </c>
      <c r="N582" s="108">
        <v>0</v>
      </c>
      <c r="O582" s="100">
        <v>4501200</v>
      </c>
      <c r="P582" s="112">
        <f t="shared" si="96"/>
        <v>5608.7622892602149</v>
      </c>
      <c r="Q582" s="105">
        <v>9673</v>
      </c>
      <c r="R582" s="101" t="s">
        <v>43</v>
      </c>
    </row>
    <row r="583" spans="1:20" s="21" customFormat="1" ht="27" customHeight="1" x14ac:dyDescent="0.25">
      <c r="A583" s="131" t="s">
        <v>1800</v>
      </c>
      <c r="B583" s="95" t="s">
        <v>401</v>
      </c>
      <c r="C583" s="97">
        <v>1960</v>
      </c>
      <c r="D583" s="97" t="s">
        <v>21</v>
      </c>
      <c r="E583" s="97" t="s">
        <v>20</v>
      </c>
      <c r="F583" s="99">
        <v>2</v>
      </c>
      <c r="G583" s="99">
        <v>1</v>
      </c>
      <c r="H583" s="100">
        <v>283.60000000000002</v>
      </c>
      <c r="I583" s="100">
        <v>0</v>
      </c>
      <c r="J583" s="100">
        <v>283.60000000000002</v>
      </c>
      <c r="K583" s="105">
        <f t="shared" si="97"/>
        <v>1927200</v>
      </c>
      <c r="L583" s="108">
        <v>0</v>
      </c>
      <c r="M583" s="108">
        <v>0</v>
      </c>
      <c r="N583" s="108">
        <v>0</v>
      </c>
      <c r="O583" s="100">
        <v>1927200</v>
      </c>
      <c r="P583" s="112">
        <f t="shared" si="96"/>
        <v>6795.4866008462614</v>
      </c>
      <c r="Q583" s="105">
        <v>9673</v>
      </c>
      <c r="R583" s="54" t="s">
        <v>43</v>
      </c>
    </row>
    <row r="584" spans="1:20" s="21" customFormat="1" ht="27" customHeight="1" x14ac:dyDescent="0.25">
      <c r="A584" s="131" t="s">
        <v>1801</v>
      </c>
      <c r="B584" s="95" t="s">
        <v>402</v>
      </c>
      <c r="C584" s="97">
        <v>1960</v>
      </c>
      <c r="D584" s="97" t="s">
        <v>21</v>
      </c>
      <c r="E584" s="97" t="s">
        <v>20</v>
      </c>
      <c r="F584" s="99">
        <v>2</v>
      </c>
      <c r="G584" s="99">
        <v>1</v>
      </c>
      <c r="H584" s="100">
        <v>288.5</v>
      </c>
      <c r="I584" s="100">
        <v>0</v>
      </c>
      <c r="J584" s="100">
        <v>288.5</v>
      </c>
      <c r="K584" s="105">
        <f t="shared" si="97"/>
        <v>1927200</v>
      </c>
      <c r="L584" s="108">
        <v>0</v>
      </c>
      <c r="M584" s="108">
        <v>0</v>
      </c>
      <c r="N584" s="108">
        <v>0</v>
      </c>
      <c r="O584" s="100">
        <v>1927200</v>
      </c>
      <c r="P584" s="112">
        <f t="shared" si="96"/>
        <v>6680.069324090121</v>
      </c>
      <c r="Q584" s="105">
        <v>9673</v>
      </c>
      <c r="R584" s="54" t="s">
        <v>43</v>
      </c>
    </row>
    <row r="585" spans="1:20" s="21" customFormat="1" ht="27" customHeight="1" x14ac:dyDescent="0.25">
      <c r="A585" s="131" t="s">
        <v>1802</v>
      </c>
      <c r="B585" s="95" t="s">
        <v>403</v>
      </c>
      <c r="C585" s="97">
        <v>1960</v>
      </c>
      <c r="D585" s="97" t="s">
        <v>21</v>
      </c>
      <c r="E585" s="97" t="s">
        <v>20</v>
      </c>
      <c r="F585" s="97">
        <v>2</v>
      </c>
      <c r="G585" s="97">
        <v>2</v>
      </c>
      <c r="H585" s="100">
        <v>776.95</v>
      </c>
      <c r="I585" s="100">
        <v>0</v>
      </c>
      <c r="J585" s="100">
        <v>776.95</v>
      </c>
      <c r="K585" s="105">
        <f t="shared" si="97"/>
        <v>4501200</v>
      </c>
      <c r="L585" s="108">
        <v>0</v>
      </c>
      <c r="M585" s="108">
        <v>0</v>
      </c>
      <c r="N585" s="108">
        <v>0</v>
      </c>
      <c r="O585" s="109">
        <v>4501200</v>
      </c>
      <c r="P585" s="112">
        <f t="shared" si="96"/>
        <v>5793.4230001930619</v>
      </c>
      <c r="Q585" s="105">
        <v>9673</v>
      </c>
      <c r="R585" s="54" t="s">
        <v>43</v>
      </c>
    </row>
    <row r="586" spans="1:20" s="21" customFormat="1" ht="27" customHeight="1" x14ac:dyDescent="0.25">
      <c r="A586" s="131" t="s">
        <v>1803</v>
      </c>
      <c r="B586" s="95" t="s">
        <v>404</v>
      </c>
      <c r="C586" s="97">
        <v>1960</v>
      </c>
      <c r="D586" s="97" t="s">
        <v>21</v>
      </c>
      <c r="E586" s="97" t="s">
        <v>20</v>
      </c>
      <c r="F586" s="99">
        <v>2</v>
      </c>
      <c r="G586" s="99">
        <v>1</v>
      </c>
      <c r="H586" s="100">
        <v>279.52</v>
      </c>
      <c r="I586" s="100">
        <v>0</v>
      </c>
      <c r="J586" s="100">
        <v>279.52</v>
      </c>
      <c r="K586" s="105">
        <f t="shared" si="97"/>
        <v>1960200</v>
      </c>
      <c r="L586" s="108">
        <v>0</v>
      </c>
      <c r="M586" s="108">
        <v>0</v>
      </c>
      <c r="N586" s="108">
        <v>0</v>
      </c>
      <c r="O586" s="100">
        <v>1960200</v>
      </c>
      <c r="P586" s="112">
        <f t="shared" si="96"/>
        <v>7012.7361190612482</v>
      </c>
      <c r="Q586" s="105">
        <v>9673</v>
      </c>
      <c r="R586" s="54" t="s">
        <v>43</v>
      </c>
    </row>
    <row r="587" spans="1:20" s="21" customFormat="1" ht="27" customHeight="1" x14ac:dyDescent="0.25">
      <c r="A587" s="131" t="s">
        <v>1804</v>
      </c>
      <c r="B587" s="95" t="s">
        <v>391</v>
      </c>
      <c r="C587" s="97">
        <v>1959</v>
      </c>
      <c r="D587" s="97" t="s">
        <v>21</v>
      </c>
      <c r="E587" s="97" t="s">
        <v>20</v>
      </c>
      <c r="F587" s="99">
        <v>2</v>
      </c>
      <c r="G587" s="99">
        <v>1</v>
      </c>
      <c r="H587" s="100">
        <v>287.47000000000003</v>
      </c>
      <c r="I587" s="100">
        <v>0</v>
      </c>
      <c r="J587" s="100">
        <v>287.47000000000003</v>
      </c>
      <c r="K587" s="105">
        <f>SUM(L587:O587)</f>
        <v>1350551</v>
      </c>
      <c r="L587" s="108">
        <v>0</v>
      </c>
      <c r="M587" s="108">
        <v>0</v>
      </c>
      <c r="N587" s="108">
        <v>0</v>
      </c>
      <c r="O587" s="100">
        <v>1350551</v>
      </c>
      <c r="P587" s="112">
        <f>K587/H587</f>
        <v>4698.0589278881271</v>
      </c>
      <c r="Q587" s="105">
        <v>9673</v>
      </c>
      <c r="R587" s="117" t="s">
        <v>42</v>
      </c>
    </row>
    <row r="588" spans="1:20" s="21" customFormat="1" ht="27" customHeight="1" x14ac:dyDescent="0.25">
      <c r="A588" s="131" t="s">
        <v>1805</v>
      </c>
      <c r="B588" s="95" t="s">
        <v>392</v>
      </c>
      <c r="C588" s="97">
        <v>1959</v>
      </c>
      <c r="D588" s="97" t="s">
        <v>21</v>
      </c>
      <c r="E588" s="97" t="s">
        <v>20</v>
      </c>
      <c r="F588" s="99">
        <v>2</v>
      </c>
      <c r="G588" s="99">
        <v>1</v>
      </c>
      <c r="H588" s="100">
        <v>281.8</v>
      </c>
      <c r="I588" s="100">
        <v>0</v>
      </c>
      <c r="J588" s="100">
        <v>281.8</v>
      </c>
      <c r="K588" s="105">
        <f>SUM(L588:O588)</f>
        <v>1287471.4099999999</v>
      </c>
      <c r="L588" s="108">
        <v>0</v>
      </c>
      <c r="M588" s="108">
        <v>0</v>
      </c>
      <c r="N588" s="108">
        <v>0</v>
      </c>
      <c r="O588" s="100">
        <v>1287471.4099999999</v>
      </c>
      <c r="P588" s="112">
        <f>K588/H588</f>
        <v>4568.7416962384668</v>
      </c>
      <c r="Q588" s="105">
        <v>9673</v>
      </c>
      <c r="R588" s="117" t="s">
        <v>42</v>
      </c>
    </row>
    <row r="589" spans="1:20" s="21" customFormat="1" ht="27" customHeight="1" x14ac:dyDescent="0.25">
      <c r="A589" s="131" t="s">
        <v>1806</v>
      </c>
      <c r="B589" s="95" t="s">
        <v>393</v>
      </c>
      <c r="C589" s="117" t="s">
        <v>252</v>
      </c>
      <c r="D589" s="97" t="s">
        <v>21</v>
      </c>
      <c r="E589" s="97" t="s">
        <v>20</v>
      </c>
      <c r="F589" s="117" t="s">
        <v>253</v>
      </c>
      <c r="G589" s="117" t="s">
        <v>848</v>
      </c>
      <c r="H589" s="100">
        <v>285.08999999999997</v>
      </c>
      <c r="I589" s="100">
        <v>0</v>
      </c>
      <c r="J589" s="100">
        <v>285.08999999999997</v>
      </c>
      <c r="K589" s="105">
        <f>SUM(L589:O589)</f>
        <v>1927200</v>
      </c>
      <c r="L589" s="108">
        <v>0</v>
      </c>
      <c r="M589" s="108">
        <v>0</v>
      </c>
      <c r="N589" s="108">
        <v>0</v>
      </c>
      <c r="O589" s="109">
        <v>1927200</v>
      </c>
      <c r="P589" s="112">
        <f>K589/H589</f>
        <v>6759.9705356203312</v>
      </c>
      <c r="Q589" s="105">
        <v>9673</v>
      </c>
      <c r="R589" s="54" t="s">
        <v>43</v>
      </c>
    </row>
    <row r="590" spans="1:20" s="21" customFormat="1" ht="27" customHeight="1" x14ac:dyDescent="0.25">
      <c r="A590" s="131" t="s">
        <v>1807</v>
      </c>
      <c r="B590" s="95" t="s">
        <v>405</v>
      </c>
      <c r="C590" s="97">
        <v>1948</v>
      </c>
      <c r="D590" s="97">
        <v>2015</v>
      </c>
      <c r="E590" s="97" t="s">
        <v>20</v>
      </c>
      <c r="F590" s="99">
        <v>3</v>
      </c>
      <c r="G590" s="99">
        <v>2</v>
      </c>
      <c r="H590" s="100">
        <v>914.63</v>
      </c>
      <c r="I590" s="100">
        <v>224.4</v>
      </c>
      <c r="J590" s="100">
        <v>690.23</v>
      </c>
      <c r="K590" s="105">
        <f t="shared" si="97"/>
        <v>886320</v>
      </c>
      <c r="L590" s="108">
        <v>0</v>
      </c>
      <c r="M590" s="108">
        <v>0</v>
      </c>
      <c r="N590" s="108">
        <v>0</v>
      </c>
      <c r="O590" s="100">
        <v>886320</v>
      </c>
      <c r="P590" s="112">
        <f t="shared" si="96"/>
        <v>969.04759301575496</v>
      </c>
      <c r="Q590" s="105">
        <v>9673</v>
      </c>
      <c r="R590" s="117" t="s">
        <v>42</v>
      </c>
      <c r="S590" s="36"/>
      <c r="T590" s="36"/>
    </row>
    <row r="591" spans="1:20" s="21" customFormat="1" ht="27" customHeight="1" x14ac:dyDescent="0.25">
      <c r="A591" s="153" t="s">
        <v>1808</v>
      </c>
      <c r="B591" s="167" t="s">
        <v>407</v>
      </c>
      <c r="C591" s="149">
        <v>1953</v>
      </c>
      <c r="D591" s="149" t="s">
        <v>21</v>
      </c>
      <c r="E591" s="149" t="s">
        <v>20</v>
      </c>
      <c r="F591" s="159">
        <v>2</v>
      </c>
      <c r="G591" s="159">
        <v>2</v>
      </c>
      <c r="H591" s="161">
        <v>1179.5999999999999</v>
      </c>
      <c r="I591" s="161">
        <v>0</v>
      </c>
      <c r="J591" s="161">
        <v>1106.9000000000001</v>
      </c>
      <c r="K591" s="105">
        <f t="shared" si="97"/>
        <v>128639.99</v>
      </c>
      <c r="L591" s="108">
        <v>0</v>
      </c>
      <c r="M591" s="108">
        <v>0</v>
      </c>
      <c r="N591" s="108">
        <v>0</v>
      </c>
      <c r="O591" s="100">
        <v>128639.99</v>
      </c>
      <c r="P591" s="112">
        <f t="shared" si="96"/>
        <v>109.0539081044422</v>
      </c>
      <c r="Q591" s="105">
        <v>9673</v>
      </c>
      <c r="R591" s="117" t="s">
        <v>41</v>
      </c>
    </row>
    <row r="592" spans="1:20" s="21" customFormat="1" ht="27" customHeight="1" x14ac:dyDescent="0.25">
      <c r="A592" s="154"/>
      <c r="B592" s="168"/>
      <c r="C592" s="150"/>
      <c r="D592" s="150"/>
      <c r="E592" s="150"/>
      <c r="F592" s="160"/>
      <c r="G592" s="160"/>
      <c r="H592" s="162"/>
      <c r="I592" s="162"/>
      <c r="J592" s="162"/>
      <c r="K592" s="105">
        <f>SUM(L592:O592)</f>
        <v>1787112</v>
      </c>
      <c r="L592" s="108">
        <v>0</v>
      </c>
      <c r="M592" s="108">
        <v>0</v>
      </c>
      <c r="N592" s="108">
        <v>0</v>
      </c>
      <c r="O592" s="100">
        <v>1787112</v>
      </c>
      <c r="P592" s="112">
        <f>K592/H591</f>
        <v>1515.0152594099695</v>
      </c>
      <c r="Q592" s="105">
        <v>9673</v>
      </c>
      <c r="R592" s="117" t="s">
        <v>42</v>
      </c>
    </row>
    <row r="593" spans="1:21" s="21" customFormat="1" ht="27" customHeight="1" x14ac:dyDescent="0.25">
      <c r="A593" s="153" t="s">
        <v>1809</v>
      </c>
      <c r="B593" s="167" t="s">
        <v>408</v>
      </c>
      <c r="C593" s="149">
        <v>1952</v>
      </c>
      <c r="D593" s="149" t="s">
        <v>21</v>
      </c>
      <c r="E593" s="149" t="s">
        <v>20</v>
      </c>
      <c r="F593" s="149">
        <v>3</v>
      </c>
      <c r="G593" s="149">
        <v>3</v>
      </c>
      <c r="H593" s="161">
        <v>2611.1999999999998</v>
      </c>
      <c r="I593" s="161">
        <v>0</v>
      </c>
      <c r="J593" s="161">
        <v>2205.6</v>
      </c>
      <c r="K593" s="105">
        <f t="shared" si="97"/>
        <v>200000</v>
      </c>
      <c r="L593" s="108">
        <v>0</v>
      </c>
      <c r="M593" s="108">
        <v>0</v>
      </c>
      <c r="N593" s="108">
        <v>0</v>
      </c>
      <c r="O593" s="109">
        <v>200000</v>
      </c>
      <c r="P593" s="112">
        <f t="shared" si="96"/>
        <v>76.593137254901961</v>
      </c>
      <c r="Q593" s="105">
        <v>9673</v>
      </c>
      <c r="R593" s="117" t="s">
        <v>41</v>
      </c>
    </row>
    <row r="594" spans="1:21" s="21" customFormat="1" ht="27" customHeight="1" x14ac:dyDescent="0.25">
      <c r="A594" s="154"/>
      <c r="B594" s="168"/>
      <c r="C594" s="150"/>
      <c r="D594" s="150"/>
      <c r="E594" s="150"/>
      <c r="F594" s="150"/>
      <c r="G594" s="150"/>
      <c r="H594" s="162"/>
      <c r="I594" s="162"/>
      <c r="J594" s="162"/>
      <c r="K594" s="105">
        <f>SUM(L594:O594)</f>
        <v>2369787.6</v>
      </c>
      <c r="L594" s="108">
        <v>0</v>
      </c>
      <c r="M594" s="108">
        <v>0</v>
      </c>
      <c r="N594" s="108">
        <v>0</v>
      </c>
      <c r="O594" s="109">
        <v>2369787.6</v>
      </c>
      <c r="P594" s="112">
        <f>K594/H593</f>
        <v>907.54733455882365</v>
      </c>
      <c r="Q594" s="105">
        <v>9673</v>
      </c>
      <c r="R594" s="117" t="s">
        <v>42</v>
      </c>
    </row>
    <row r="595" spans="1:21" s="21" customFormat="1" ht="27" customHeight="1" x14ac:dyDescent="0.25">
      <c r="A595" s="101" t="s">
        <v>1810</v>
      </c>
      <c r="B595" s="95" t="s">
        <v>409</v>
      </c>
      <c r="C595" s="97">
        <v>1950</v>
      </c>
      <c r="D595" s="97" t="s">
        <v>21</v>
      </c>
      <c r="E595" s="97" t="s">
        <v>20</v>
      </c>
      <c r="F595" s="99">
        <v>2</v>
      </c>
      <c r="G595" s="99">
        <v>2</v>
      </c>
      <c r="H595" s="100">
        <v>999.6</v>
      </c>
      <c r="I595" s="100">
        <v>0</v>
      </c>
      <c r="J595" s="100">
        <v>709</v>
      </c>
      <c r="K595" s="105">
        <f t="shared" si="97"/>
        <v>2315708.75</v>
      </c>
      <c r="L595" s="108">
        <v>0</v>
      </c>
      <c r="M595" s="108">
        <v>0</v>
      </c>
      <c r="N595" s="108">
        <v>0</v>
      </c>
      <c r="O595" s="100">
        <v>2315708.75</v>
      </c>
      <c r="P595" s="112">
        <f t="shared" si="96"/>
        <v>2316.6354041616646</v>
      </c>
      <c r="Q595" s="105">
        <v>9673</v>
      </c>
      <c r="R595" s="117" t="s">
        <v>41</v>
      </c>
    </row>
    <row r="596" spans="1:21" s="21" customFormat="1" ht="27" customHeight="1" x14ac:dyDescent="0.25">
      <c r="A596" s="153" t="s">
        <v>1811</v>
      </c>
      <c r="B596" s="167" t="s">
        <v>410</v>
      </c>
      <c r="C596" s="149">
        <v>1952</v>
      </c>
      <c r="D596" s="149" t="s">
        <v>21</v>
      </c>
      <c r="E596" s="149" t="s">
        <v>20</v>
      </c>
      <c r="F596" s="159">
        <v>3</v>
      </c>
      <c r="G596" s="159">
        <v>3</v>
      </c>
      <c r="H596" s="156">
        <v>2593.8000000000002</v>
      </c>
      <c r="I596" s="156">
        <v>0</v>
      </c>
      <c r="J596" s="156">
        <v>1764.41</v>
      </c>
      <c r="K596" s="105">
        <f t="shared" si="97"/>
        <v>200000</v>
      </c>
      <c r="L596" s="108">
        <v>0</v>
      </c>
      <c r="M596" s="108">
        <v>0</v>
      </c>
      <c r="N596" s="108">
        <v>0</v>
      </c>
      <c r="O596" s="100">
        <v>200000</v>
      </c>
      <c r="P596" s="112">
        <f t="shared" si="96"/>
        <v>77.10694733595497</v>
      </c>
      <c r="Q596" s="105">
        <v>9673</v>
      </c>
      <c r="R596" s="117" t="s">
        <v>41</v>
      </c>
      <c r="S596" s="36"/>
      <c r="T596" s="36"/>
    </row>
    <row r="597" spans="1:21" s="21" customFormat="1" ht="27" customHeight="1" x14ac:dyDescent="0.25">
      <c r="A597" s="154"/>
      <c r="B597" s="168"/>
      <c r="C597" s="150"/>
      <c r="D597" s="150"/>
      <c r="E597" s="150"/>
      <c r="F597" s="160"/>
      <c r="G597" s="160"/>
      <c r="H597" s="157"/>
      <c r="I597" s="157"/>
      <c r="J597" s="157"/>
      <c r="K597" s="105">
        <f t="shared" ref="K597:K600" si="99">SUM(L597:O597)</f>
        <v>3397738.8</v>
      </c>
      <c r="L597" s="108">
        <v>0</v>
      </c>
      <c r="M597" s="108">
        <v>0</v>
      </c>
      <c r="N597" s="108">
        <v>0</v>
      </c>
      <c r="O597" s="100">
        <v>3397738.8</v>
      </c>
      <c r="P597" s="112">
        <f>K597/H596</f>
        <v>1309.946333564654</v>
      </c>
      <c r="Q597" s="105">
        <v>9673</v>
      </c>
      <c r="R597" s="117" t="s">
        <v>42</v>
      </c>
      <c r="S597" s="36"/>
      <c r="T597" s="36"/>
    </row>
    <row r="598" spans="1:21" s="21" customFormat="1" ht="27" customHeight="1" x14ac:dyDescent="0.25">
      <c r="A598" s="153" t="s">
        <v>1812</v>
      </c>
      <c r="B598" s="167" t="s">
        <v>406</v>
      </c>
      <c r="C598" s="149">
        <v>1953</v>
      </c>
      <c r="D598" s="149" t="s">
        <v>21</v>
      </c>
      <c r="E598" s="149" t="s">
        <v>20</v>
      </c>
      <c r="F598" s="159">
        <v>2</v>
      </c>
      <c r="G598" s="159">
        <v>2</v>
      </c>
      <c r="H598" s="161">
        <v>1170.2</v>
      </c>
      <c r="I598" s="161">
        <v>96.3</v>
      </c>
      <c r="J598" s="161">
        <v>1014.82</v>
      </c>
      <c r="K598" s="105">
        <f t="shared" si="99"/>
        <v>128923.69</v>
      </c>
      <c r="L598" s="108">
        <v>0</v>
      </c>
      <c r="M598" s="108">
        <v>0</v>
      </c>
      <c r="N598" s="108">
        <v>0</v>
      </c>
      <c r="O598" s="100">
        <v>128923.69</v>
      </c>
      <c r="P598" s="112">
        <f>K598/H598</f>
        <v>110.17235515296531</v>
      </c>
      <c r="Q598" s="105">
        <v>9673</v>
      </c>
      <c r="R598" s="117" t="s">
        <v>41</v>
      </c>
    </row>
    <row r="599" spans="1:21" s="21" customFormat="1" ht="27" customHeight="1" x14ac:dyDescent="0.25">
      <c r="A599" s="154"/>
      <c r="B599" s="168"/>
      <c r="C599" s="150"/>
      <c r="D599" s="150"/>
      <c r="E599" s="150"/>
      <c r="F599" s="160"/>
      <c r="G599" s="160"/>
      <c r="H599" s="162"/>
      <c r="I599" s="162"/>
      <c r="J599" s="162"/>
      <c r="K599" s="105">
        <f t="shared" si="99"/>
        <v>1555717.2</v>
      </c>
      <c r="L599" s="108">
        <v>0</v>
      </c>
      <c r="M599" s="108">
        <v>0</v>
      </c>
      <c r="N599" s="108">
        <v>0</v>
      </c>
      <c r="O599" s="100">
        <v>1555717.2</v>
      </c>
      <c r="P599" s="112">
        <f>K599/H598</f>
        <v>1329.4455648607075</v>
      </c>
      <c r="Q599" s="105">
        <v>9673</v>
      </c>
      <c r="R599" s="117" t="s">
        <v>42</v>
      </c>
    </row>
    <row r="600" spans="1:21" s="130" customFormat="1" ht="27" customHeight="1" x14ac:dyDescent="0.25">
      <c r="A600" s="89" t="s">
        <v>1813</v>
      </c>
      <c r="B600" s="93" t="s">
        <v>420</v>
      </c>
      <c r="C600" s="90">
        <v>1950</v>
      </c>
      <c r="D600" s="90" t="s">
        <v>21</v>
      </c>
      <c r="E600" s="90" t="s">
        <v>20</v>
      </c>
      <c r="F600" s="98">
        <v>2</v>
      </c>
      <c r="G600" s="98">
        <v>2</v>
      </c>
      <c r="H600" s="113">
        <v>829.14</v>
      </c>
      <c r="I600" s="92">
        <v>0</v>
      </c>
      <c r="J600" s="113">
        <v>490.07</v>
      </c>
      <c r="K600" s="105">
        <f t="shared" si="99"/>
        <v>871668.83</v>
      </c>
      <c r="L600" s="108">
        <v>0</v>
      </c>
      <c r="M600" s="108">
        <v>0</v>
      </c>
      <c r="N600" s="108">
        <v>0</v>
      </c>
      <c r="O600" s="100">
        <v>871668.83</v>
      </c>
      <c r="P600" s="112">
        <f>K600/H600</f>
        <v>1051.2927008707818</v>
      </c>
      <c r="Q600" s="105">
        <v>9673</v>
      </c>
      <c r="R600" s="117" t="s">
        <v>42</v>
      </c>
      <c r="S600" s="36"/>
      <c r="T600" s="36"/>
      <c r="U600" s="21"/>
    </row>
    <row r="601" spans="1:21" s="21" customFormat="1" ht="27" customHeight="1" x14ac:dyDescent="0.25">
      <c r="A601" s="89" t="s">
        <v>1814</v>
      </c>
      <c r="B601" s="95" t="s">
        <v>411</v>
      </c>
      <c r="C601" s="97">
        <v>1957</v>
      </c>
      <c r="D601" s="97" t="s">
        <v>21</v>
      </c>
      <c r="E601" s="97" t="s">
        <v>20</v>
      </c>
      <c r="F601" s="99">
        <v>4</v>
      </c>
      <c r="G601" s="99">
        <v>4</v>
      </c>
      <c r="H601" s="100">
        <v>3811.33</v>
      </c>
      <c r="I601" s="100">
        <v>529.54999999999995</v>
      </c>
      <c r="J601" s="100">
        <v>3281.78</v>
      </c>
      <c r="K601" s="105">
        <f t="shared" si="97"/>
        <v>6825610.0199999996</v>
      </c>
      <c r="L601" s="108">
        <v>0</v>
      </c>
      <c r="M601" s="108">
        <v>0</v>
      </c>
      <c r="N601" s="108">
        <v>0</v>
      </c>
      <c r="O601" s="100">
        <v>6825610.0199999996</v>
      </c>
      <c r="P601" s="112">
        <f t="shared" si="96"/>
        <v>1790.8735323364808</v>
      </c>
      <c r="Q601" s="105">
        <v>9673</v>
      </c>
      <c r="R601" s="117" t="s">
        <v>41</v>
      </c>
      <c r="U601" s="36"/>
    </row>
    <row r="602" spans="1:21" s="21" customFormat="1" ht="27" customHeight="1" x14ac:dyDescent="0.25">
      <c r="A602" s="89" t="s">
        <v>1815</v>
      </c>
      <c r="B602" s="95" t="s">
        <v>412</v>
      </c>
      <c r="C602" s="97">
        <v>1945</v>
      </c>
      <c r="D602" s="97" t="s">
        <v>21</v>
      </c>
      <c r="E602" s="97" t="s">
        <v>20</v>
      </c>
      <c r="F602" s="99">
        <v>4</v>
      </c>
      <c r="G602" s="99">
        <v>5</v>
      </c>
      <c r="H602" s="112">
        <v>3399.6</v>
      </c>
      <c r="I602" s="112">
        <v>792</v>
      </c>
      <c r="J602" s="112">
        <v>1956.95</v>
      </c>
      <c r="K602" s="105">
        <f t="shared" si="97"/>
        <v>6865236.1200000001</v>
      </c>
      <c r="L602" s="108">
        <v>0</v>
      </c>
      <c r="M602" s="108">
        <v>0</v>
      </c>
      <c r="N602" s="108">
        <v>0</v>
      </c>
      <c r="O602" s="100">
        <v>6865236.1200000001</v>
      </c>
      <c r="P602" s="112">
        <f t="shared" ref="P602:P663" si="100">K602/H602</f>
        <v>2019.4246734909991</v>
      </c>
      <c r="Q602" s="105">
        <v>9673</v>
      </c>
      <c r="R602" s="117" t="s">
        <v>42</v>
      </c>
    </row>
    <row r="603" spans="1:21" s="21" customFormat="1" ht="27" customHeight="1" x14ac:dyDescent="0.25">
      <c r="A603" s="89" t="s">
        <v>1816</v>
      </c>
      <c r="B603" s="93" t="s">
        <v>413</v>
      </c>
      <c r="C603" s="90">
        <v>1953</v>
      </c>
      <c r="D603" s="90" t="s">
        <v>21</v>
      </c>
      <c r="E603" s="90" t="s">
        <v>20</v>
      </c>
      <c r="F603" s="98">
        <v>4</v>
      </c>
      <c r="G603" s="98">
        <v>4</v>
      </c>
      <c r="H603" s="96">
        <v>4288.5</v>
      </c>
      <c r="I603" s="96">
        <v>1168.8</v>
      </c>
      <c r="J603" s="96">
        <v>1358.82</v>
      </c>
      <c r="K603" s="105">
        <f t="shared" ref="K603:K664" si="101">SUM(L603:O603)</f>
        <v>6051501.2000000002</v>
      </c>
      <c r="L603" s="108">
        <v>0</v>
      </c>
      <c r="M603" s="108">
        <v>0</v>
      </c>
      <c r="N603" s="108">
        <v>0</v>
      </c>
      <c r="O603" s="100">
        <v>6051501.2000000002</v>
      </c>
      <c r="P603" s="112">
        <f t="shared" si="100"/>
        <v>1411.09973184097</v>
      </c>
      <c r="Q603" s="105">
        <v>9673</v>
      </c>
      <c r="R603" s="117" t="s">
        <v>42</v>
      </c>
    </row>
    <row r="604" spans="1:21" s="21" customFormat="1" ht="27" customHeight="1" x14ac:dyDescent="0.25">
      <c r="A604" s="153" t="s">
        <v>1817</v>
      </c>
      <c r="B604" s="167" t="s">
        <v>414</v>
      </c>
      <c r="C604" s="149">
        <v>1947</v>
      </c>
      <c r="D604" s="149" t="s">
        <v>21</v>
      </c>
      <c r="E604" s="149" t="s">
        <v>20</v>
      </c>
      <c r="F604" s="159">
        <v>3</v>
      </c>
      <c r="G604" s="159">
        <v>3</v>
      </c>
      <c r="H604" s="161">
        <v>2448</v>
      </c>
      <c r="I604" s="161">
        <v>293.2</v>
      </c>
      <c r="J604" s="161">
        <v>1030.9000000000001</v>
      </c>
      <c r="K604" s="105">
        <f t="shared" si="101"/>
        <v>200000</v>
      </c>
      <c r="L604" s="108">
        <v>0</v>
      </c>
      <c r="M604" s="108">
        <v>0</v>
      </c>
      <c r="N604" s="108">
        <v>0</v>
      </c>
      <c r="O604" s="100">
        <v>200000</v>
      </c>
      <c r="P604" s="112">
        <f t="shared" si="100"/>
        <v>81.699346405228752</v>
      </c>
      <c r="Q604" s="105">
        <v>9673</v>
      </c>
      <c r="R604" s="117" t="s">
        <v>41</v>
      </c>
    </row>
    <row r="605" spans="1:21" s="21" customFormat="1" ht="27" customHeight="1" x14ac:dyDescent="0.25">
      <c r="A605" s="154"/>
      <c r="B605" s="168"/>
      <c r="C605" s="150"/>
      <c r="D605" s="150"/>
      <c r="E605" s="150"/>
      <c r="F605" s="160"/>
      <c r="G605" s="160"/>
      <c r="H605" s="162"/>
      <c r="I605" s="162"/>
      <c r="J605" s="162"/>
      <c r="K605" s="105">
        <f>SUM(L605:O605)</f>
        <v>5941296</v>
      </c>
      <c r="L605" s="108">
        <v>0</v>
      </c>
      <c r="M605" s="108">
        <v>0</v>
      </c>
      <c r="N605" s="108">
        <v>0</v>
      </c>
      <c r="O605" s="100">
        <v>5941296</v>
      </c>
      <c r="P605" s="112">
        <f>K605/H604</f>
        <v>2427</v>
      </c>
      <c r="Q605" s="105">
        <v>9673</v>
      </c>
      <c r="R605" s="117" t="s">
        <v>42</v>
      </c>
    </row>
    <row r="606" spans="1:21" s="21" customFormat="1" ht="27" customHeight="1" x14ac:dyDescent="0.25">
      <c r="A606" s="89" t="s">
        <v>1818</v>
      </c>
      <c r="B606" s="93" t="s">
        <v>415</v>
      </c>
      <c r="C606" s="90">
        <v>1947</v>
      </c>
      <c r="D606" s="90" t="s">
        <v>21</v>
      </c>
      <c r="E606" s="90" t="s">
        <v>20</v>
      </c>
      <c r="F606" s="98">
        <v>4</v>
      </c>
      <c r="G606" s="98">
        <v>3</v>
      </c>
      <c r="H606" s="96">
        <v>2187.9</v>
      </c>
      <c r="I606" s="96">
        <v>861.4</v>
      </c>
      <c r="J606" s="96">
        <v>1326.5</v>
      </c>
      <c r="K606" s="105">
        <f t="shared" si="101"/>
        <v>5341565</v>
      </c>
      <c r="L606" s="108">
        <v>0</v>
      </c>
      <c r="M606" s="108">
        <v>0</v>
      </c>
      <c r="N606" s="108">
        <v>0</v>
      </c>
      <c r="O606" s="100">
        <v>5341565</v>
      </c>
      <c r="P606" s="112">
        <f t="shared" si="100"/>
        <v>2441.4118561177384</v>
      </c>
      <c r="Q606" s="105">
        <v>9673</v>
      </c>
      <c r="R606" s="117" t="s">
        <v>42</v>
      </c>
    </row>
    <row r="607" spans="1:21" s="21" customFormat="1" ht="27" customHeight="1" x14ac:dyDescent="0.25">
      <c r="A607" s="89" t="s">
        <v>1819</v>
      </c>
      <c r="B607" s="95" t="s">
        <v>416</v>
      </c>
      <c r="C607" s="97">
        <v>1917</v>
      </c>
      <c r="D607" s="97" t="s">
        <v>21</v>
      </c>
      <c r="E607" s="97" t="s">
        <v>20</v>
      </c>
      <c r="F607" s="99">
        <v>3</v>
      </c>
      <c r="G607" s="99">
        <v>1</v>
      </c>
      <c r="H607" s="100">
        <v>537.6</v>
      </c>
      <c r="I607" s="100">
        <v>129.1</v>
      </c>
      <c r="J607" s="100">
        <v>262.38</v>
      </c>
      <c r="K607" s="105">
        <f t="shared" si="101"/>
        <v>1126559.3999999999</v>
      </c>
      <c r="L607" s="108">
        <v>0</v>
      </c>
      <c r="M607" s="108">
        <v>0</v>
      </c>
      <c r="N607" s="108">
        <v>0</v>
      </c>
      <c r="O607" s="100">
        <v>1126559.3999999999</v>
      </c>
      <c r="P607" s="112">
        <f t="shared" si="100"/>
        <v>2095.5345982142853</v>
      </c>
      <c r="Q607" s="105">
        <v>9673</v>
      </c>
      <c r="R607" s="101" t="s">
        <v>42</v>
      </c>
    </row>
    <row r="608" spans="1:21" s="21" customFormat="1" ht="27" customHeight="1" x14ac:dyDescent="0.25">
      <c r="A608" s="89" t="s">
        <v>1820</v>
      </c>
      <c r="B608" s="95" t="s">
        <v>417</v>
      </c>
      <c r="C608" s="75">
        <v>1917</v>
      </c>
      <c r="D608" s="97" t="s">
        <v>21</v>
      </c>
      <c r="E608" s="97" t="s">
        <v>20</v>
      </c>
      <c r="F608" s="99">
        <v>3</v>
      </c>
      <c r="G608" s="99">
        <v>2</v>
      </c>
      <c r="H608" s="100">
        <v>980</v>
      </c>
      <c r="I608" s="112">
        <v>403.4</v>
      </c>
      <c r="J608" s="100">
        <v>576.6</v>
      </c>
      <c r="K608" s="105">
        <f t="shared" si="101"/>
        <v>1308191.6000000001</v>
      </c>
      <c r="L608" s="108">
        <v>0</v>
      </c>
      <c r="M608" s="108">
        <v>0</v>
      </c>
      <c r="N608" s="108">
        <v>0</v>
      </c>
      <c r="O608" s="100">
        <v>1308191.6000000001</v>
      </c>
      <c r="P608" s="112">
        <f t="shared" si="100"/>
        <v>1334.8893877551022</v>
      </c>
      <c r="Q608" s="105">
        <v>9673</v>
      </c>
      <c r="R608" s="101" t="s">
        <v>42</v>
      </c>
    </row>
    <row r="609" spans="1:20" s="21" customFormat="1" ht="27" customHeight="1" x14ac:dyDescent="0.25">
      <c r="A609" s="153" t="s">
        <v>1821</v>
      </c>
      <c r="B609" s="196" t="s">
        <v>418</v>
      </c>
      <c r="C609" s="147">
        <v>1953</v>
      </c>
      <c r="D609" s="149" t="s">
        <v>21</v>
      </c>
      <c r="E609" s="149" t="s">
        <v>20</v>
      </c>
      <c r="F609" s="147">
        <v>4</v>
      </c>
      <c r="G609" s="147">
        <v>5</v>
      </c>
      <c r="H609" s="156">
        <v>7494</v>
      </c>
      <c r="I609" s="156">
        <v>1233.3</v>
      </c>
      <c r="J609" s="156">
        <v>3498.41</v>
      </c>
      <c r="K609" s="105">
        <f t="shared" si="101"/>
        <v>200000</v>
      </c>
      <c r="L609" s="108">
        <v>0</v>
      </c>
      <c r="M609" s="108">
        <v>0</v>
      </c>
      <c r="N609" s="108">
        <v>0</v>
      </c>
      <c r="O609" s="108">
        <v>200000</v>
      </c>
      <c r="P609" s="112">
        <f t="shared" si="100"/>
        <v>26.68801708033093</v>
      </c>
      <c r="Q609" s="105">
        <v>9673</v>
      </c>
      <c r="R609" s="117" t="s">
        <v>41</v>
      </c>
    </row>
    <row r="610" spans="1:20" s="21" customFormat="1" ht="27" customHeight="1" x14ac:dyDescent="0.25">
      <c r="A610" s="154"/>
      <c r="B610" s="197"/>
      <c r="C610" s="148"/>
      <c r="D610" s="150"/>
      <c r="E610" s="150"/>
      <c r="F610" s="148"/>
      <c r="G610" s="148"/>
      <c r="H610" s="157"/>
      <c r="I610" s="157"/>
      <c r="J610" s="157"/>
      <c r="K610" s="105">
        <f>SUM(L610:O610)</f>
        <v>14095576.800000001</v>
      </c>
      <c r="L610" s="108">
        <v>0</v>
      </c>
      <c r="M610" s="108">
        <v>0</v>
      </c>
      <c r="N610" s="108">
        <v>0</v>
      </c>
      <c r="O610" s="108">
        <v>14095576.800000001</v>
      </c>
      <c r="P610" s="112">
        <f>K610/H609</f>
        <v>1880.9149719775821</v>
      </c>
      <c r="Q610" s="105">
        <v>9673</v>
      </c>
      <c r="R610" s="117" t="s">
        <v>42</v>
      </c>
    </row>
    <row r="611" spans="1:20" s="21" customFormat="1" ht="27" customHeight="1" x14ac:dyDescent="0.25">
      <c r="A611" s="131" t="s">
        <v>1822</v>
      </c>
      <c r="B611" s="95" t="s">
        <v>419</v>
      </c>
      <c r="C611" s="97">
        <v>1949</v>
      </c>
      <c r="D611" s="97" t="s">
        <v>21</v>
      </c>
      <c r="E611" s="97" t="s">
        <v>20</v>
      </c>
      <c r="F611" s="99">
        <v>3</v>
      </c>
      <c r="G611" s="99">
        <v>3</v>
      </c>
      <c r="H611" s="105">
        <v>2997.9</v>
      </c>
      <c r="I611" s="105">
        <v>294.10000000000002</v>
      </c>
      <c r="J611" s="105">
        <v>1566.03</v>
      </c>
      <c r="K611" s="105">
        <f t="shared" si="101"/>
        <v>3426128</v>
      </c>
      <c r="L611" s="108">
        <v>0</v>
      </c>
      <c r="M611" s="108">
        <v>0</v>
      </c>
      <c r="N611" s="108">
        <v>0</v>
      </c>
      <c r="O611" s="105">
        <v>3426128</v>
      </c>
      <c r="P611" s="112">
        <f t="shared" si="100"/>
        <v>1142.842656526235</v>
      </c>
      <c r="Q611" s="105">
        <v>9673</v>
      </c>
      <c r="R611" s="117" t="s">
        <v>42</v>
      </c>
    </row>
    <row r="612" spans="1:20" s="21" customFormat="1" ht="27" customHeight="1" x14ac:dyDescent="0.25">
      <c r="A612" s="131" t="s">
        <v>1823</v>
      </c>
      <c r="B612" s="95" t="s">
        <v>421</v>
      </c>
      <c r="C612" s="97">
        <v>1961</v>
      </c>
      <c r="D612" s="97" t="s">
        <v>21</v>
      </c>
      <c r="E612" s="97" t="s">
        <v>20</v>
      </c>
      <c r="F612" s="99">
        <v>2</v>
      </c>
      <c r="G612" s="99">
        <v>2</v>
      </c>
      <c r="H612" s="100">
        <v>561.4</v>
      </c>
      <c r="I612" s="100">
        <v>0</v>
      </c>
      <c r="J612" s="100">
        <v>561.4</v>
      </c>
      <c r="K612" s="105">
        <f t="shared" si="101"/>
        <v>3517800</v>
      </c>
      <c r="L612" s="108">
        <v>0</v>
      </c>
      <c r="M612" s="108">
        <v>0</v>
      </c>
      <c r="N612" s="108">
        <v>0</v>
      </c>
      <c r="O612" s="100">
        <v>3517800</v>
      </c>
      <c r="P612" s="112">
        <f t="shared" si="100"/>
        <v>6266.1204132525827</v>
      </c>
      <c r="Q612" s="105">
        <v>9673</v>
      </c>
      <c r="R612" s="101" t="s">
        <v>43</v>
      </c>
    </row>
    <row r="613" spans="1:20" s="21" customFormat="1" ht="27" customHeight="1" x14ac:dyDescent="0.25">
      <c r="A613" s="131" t="s">
        <v>1824</v>
      </c>
      <c r="B613" s="95" t="s">
        <v>422</v>
      </c>
      <c r="C613" s="97">
        <v>1960</v>
      </c>
      <c r="D613" s="97" t="s">
        <v>21</v>
      </c>
      <c r="E613" s="97" t="s">
        <v>20</v>
      </c>
      <c r="F613" s="99">
        <v>2</v>
      </c>
      <c r="G613" s="99">
        <v>1</v>
      </c>
      <c r="H613" s="100">
        <v>274.10000000000002</v>
      </c>
      <c r="I613" s="100">
        <v>0</v>
      </c>
      <c r="J613" s="100">
        <v>274.10000000000002</v>
      </c>
      <c r="K613" s="105">
        <f t="shared" si="101"/>
        <v>1630200</v>
      </c>
      <c r="L613" s="108">
        <v>0</v>
      </c>
      <c r="M613" s="108">
        <v>0</v>
      </c>
      <c r="N613" s="108">
        <v>0</v>
      </c>
      <c r="O613" s="100">
        <v>1630200</v>
      </c>
      <c r="P613" s="112">
        <f t="shared" si="100"/>
        <v>5947.4644290404958</v>
      </c>
      <c r="Q613" s="105">
        <v>9673</v>
      </c>
      <c r="R613" s="54" t="s">
        <v>43</v>
      </c>
    </row>
    <row r="614" spans="1:20" s="21" customFormat="1" ht="27" customHeight="1" x14ac:dyDescent="0.25">
      <c r="A614" s="131" t="s">
        <v>1825</v>
      </c>
      <c r="B614" s="95" t="s">
        <v>423</v>
      </c>
      <c r="C614" s="97">
        <v>1960</v>
      </c>
      <c r="D614" s="97" t="s">
        <v>21</v>
      </c>
      <c r="E614" s="97" t="s">
        <v>20</v>
      </c>
      <c r="F614" s="99">
        <v>2</v>
      </c>
      <c r="G614" s="99">
        <v>2</v>
      </c>
      <c r="H614" s="100">
        <v>542</v>
      </c>
      <c r="I614" s="100">
        <v>0</v>
      </c>
      <c r="J614" s="100">
        <v>542</v>
      </c>
      <c r="K614" s="105">
        <f t="shared" si="101"/>
        <v>3550800</v>
      </c>
      <c r="L614" s="108">
        <v>0</v>
      </c>
      <c r="M614" s="108">
        <v>0</v>
      </c>
      <c r="N614" s="108">
        <v>0</v>
      </c>
      <c r="O614" s="100">
        <v>3550800</v>
      </c>
      <c r="P614" s="112">
        <f t="shared" si="100"/>
        <v>6551.2915129151288</v>
      </c>
      <c r="Q614" s="105">
        <v>9673</v>
      </c>
      <c r="R614" s="54" t="s">
        <v>43</v>
      </c>
      <c r="S614" s="36"/>
      <c r="T614" s="36"/>
    </row>
    <row r="615" spans="1:20" s="21" customFormat="1" ht="27" customHeight="1" x14ac:dyDescent="0.25">
      <c r="A615" s="131" t="s">
        <v>1826</v>
      </c>
      <c r="B615" s="95" t="s">
        <v>424</v>
      </c>
      <c r="C615" s="97">
        <v>1960</v>
      </c>
      <c r="D615" s="97" t="s">
        <v>21</v>
      </c>
      <c r="E615" s="97" t="s">
        <v>20</v>
      </c>
      <c r="F615" s="99">
        <v>2</v>
      </c>
      <c r="G615" s="99">
        <v>2</v>
      </c>
      <c r="H615" s="100">
        <v>565.4</v>
      </c>
      <c r="I615" s="100">
        <v>0</v>
      </c>
      <c r="J615" s="100">
        <v>565.4</v>
      </c>
      <c r="K615" s="105">
        <f t="shared" si="101"/>
        <v>3550800</v>
      </c>
      <c r="L615" s="108">
        <v>0</v>
      </c>
      <c r="M615" s="108">
        <v>0</v>
      </c>
      <c r="N615" s="108">
        <v>0</v>
      </c>
      <c r="O615" s="100">
        <v>3550800</v>
      </c>
      <c r="P615" s="112">
        <f t="shared" si="100"/>
        <v>6280.1556420233464</v>
      </c>
      <c r="Q615" s="105">
        <v>9673</v>
      </c>
      <c r="R615" s="54" t="s">
        <v>43</v>
      </c>
    </row>
    <row r="616" spans="1:20" s="21" customFormat="1" ht="27" customHeight="1" x14ac:dyDescent="0.25">
      <c r="A616" s="131" t="s">
        <v>1827</v>
      </c>
      <c r="B616" s="93" t="s">
        <v>1036</v>
      </c>
      <c r="C616" s="90">
        <v>1989</v>
      </c>
      <c r="D616" s="90" t="s">
        <v>21</v>
      </c>
      <c r="E616" s="90" t="s">
        <v>20</v>
      </c>
      <c r="F616" s="98">
        <v>9</v>
      </c>
      <c r="G616" s="98">
        <v>4</v>
      </c>
      <c r="H616" s="96">
        <v>7533.4</v>
      </c>
      <c r="I616" s="96">
        <v>300</v>
      </c>
      <c r="J616" s="96">
        <v>4542.8</v>
      </c>
      <c r="K616" s="105">
        <f t="shared" si="101"/>
        <v>11300000</v>
      </c>
      <c r="L616" s="108">
        <v>0</v>
      </c>
      <c r="M616" s="108">
        <v>0</v>
      </c>
      <c r="N616" s="108">
        <v>0</v>
      </c>
      <c r="O616" s="100">
        <v>11300000</v>
      </c>
      <c r="P616" s="112">
        <f>K616/H616</f>
        <v>1499.9867257811879</v>
      </c>
      <c r="Q616" s="105">
        <v>9673</v>
      </c>
      <c r="R616" s="101" t="s">
        <v>43</v>
      </c>
    </row>
    <row r="617" spans="1:20" s="21" customFormat="1" ht="27" customHeight="1" x14ac:dyDescent="0.25">
      <c r="A617" s="153" t="s">
        <v>1828</v>
      </c>
      <c r="B617" s="167" t="s">
        <v>425</v>
      </c>
      <c r="C617" s="149">
        <v>1959</v>
      </c>
      <c r="D617" s="149" t="s">
        <v>21</v>
      </c>
      <c r="E617" s="149" t="s">
        <v>20</v>
      </c>
      <c r="F617" s="159">
        <v>2</v>
      </c>
      <c r="G617" s="159">
        <v>1</v>
      </c>
      <c r="H617" s="161">
        <v>689.82</v>
      </c>
      <c r="I617" s="161">
        <v>0</v>
      </c>
      <c r="J617" s="161">
        <v>689.82</v>
      </c>
      <c r="K617" s="105">
        <f>SUM(L617:O617)</f>
        <v>148301.57</v>
      </c>
      <c r="L617" s="108">
        <v>0</v>
      </c>
      <c r="M617" s="108">
        <v>0</v>
      </c>
      <c r="N617" s="108">
        <v>0</v>
      </c>
      <c r="O617" s="100">
        <v>148301.57</v>
      </c>
      <c r="P617" s="112">
        <f>K617/H617</f>
        <v>214.98589487112579</v>
      </c>
      <c r="Q617" s="105">
        <v>9673</v>
      </c>
      <c r="R617" s="117" t="s">
        <v>42</v>
      </c>
    </row>
    <row r="618" spans="1:20" s="21" customFormat="1" ht="27" customHeight="1" x14ac:dyDescent="0.25">
      <c r="A618" s="154"/>
      <c r="B618" s="168"/>
      <c r="C618" s="150"/>
      <c r="D618" s="150"/>
      <c r="E618" s="150"/>
      <c r="F618" s="160"/>
      <c r="G618" s="160"/>
      <c r="H618" s="162"/>
      <c r="I618" s="162"/>
      <c r="J618" s="162"/>
      <c r="K618" s="105">
        <f t="shared" si="101"/>
        <v>6973400</v>
      </c>
      <c r="L618" s="108">
        <v>0</v>
      </c>
      <c r="M618" s="108">
        <v>0</v>
      </c>
      <c r="N618" s="108">
        <v>0</v>
      </c>
      <c r="O618" s="100">
        <v>6973400</v>
      </c>
      <c r="P618" s="112">
        <f>K618/H617</f>
        <v>10109.013945666984</v>
      </c>
      <c r="Q618" s="105">
        <v>9673</v>
      </c>
      <c r="R618" s="117" t="s">
        <v>43</v>
      </c>
    </row>
    <row r="619" spans="1:20" s="21" customFormat="1" ht="27" customHeight="1" x14ac:dyDescent="0.25">
      <c r="A619" s="101" t="s">
        <v>1829</v>
      </c>
      <c r="B619" s="95" t="s">
        <v>426</v>
      </c>
      <c r="C619" s="97">
        <v>1960</v>
      </c>
      <c r="D619" s="97" t="s">
        <v>21</v>
      </c>
      <c r="E619" s="97" t="s">
        <v>20</v>
      </c>
      <c r="F619" s="99">
        <v>2</v>
      </c>
      <c r="G619" s="99">
        <v>2</v>
      </c>
      <c r="H619" s="100">
        <v>555.23</v>
      </c>
      <c r="I619" s="100">
        <v>0</v>
      </c>
      <c r="J619" s="100">
        <v>555.23</v>
      </c>
      <c r="K619" s="105">
        <f t="shared" si="101"/>
        <v>3435960</v>
      </c>
      <c r="L619" s="108">
        <v>0</v>
      </c>
      <c r="M619" s="108">
        <v>0</v>
      </c>
      <c r="N619" s="108">
        <v>0</v>
      </c>
      <c r="O619" s="100">
        <v>3435960</v>
      </c>
      <c r="P619" s="112">
        <f t="shared" si="100"/>
        <v>6188.3543756641393</v>
      </c>
      <c r="Q619" s="105">
        <v>9673</v>
      </c>
      <c r="R619" s="54" t="s">
        <v>43</v>
      </c>
    </row>
    <row r="620" spans="1:20" s="21" customFormat="1" ht="27" customHeight="1" x14ac:dyDescent="0.25">
      <c r="A620" s="101" t="s">
        <v>1830</v>
      </c>
      <c r="B620" s="95" t="s">
        <v>427</v>
      </c>
      <c r="C620" s="97">
        <v>1959</v>
      </c>
      <c r="D620" s="97" t="s">
        <v>21</v>
      </c>
      <c r="E620" s="97" t="s">
        <v>20</v>
      </c>
      <c r="F620" s="99">
        <v>2</v>
      </c>
      <c r="G620" s="99">
        <v>1</v>
      </c>
      <c r="H620" s="100">
        <v>307.11</v>
      </c>
      <c r="I620" s="100">
        <v>0</v>
      </c>
      <c r="J620" s="100">
        <v>307.11</v>
      </c>
      <c r="K620" s="105">
        <f t="shared" si="101"/>
        <v>1367362</v>
      </c>
      <c r="L620" s="108">
        <v>0</v>
      </c>
      <c r="M620" s="108">
        <v>0</v>
      </c>
      <c r="N620" s="108">
        <v>0</v>
      </c>
      <c r="O620" s="100">
        <v>1367362</v>
      </c>
      <c r="P620" s="112">
        <f t="shared" si="100"/>
        <v>4452.3525772524499</v>
      </c>
      <c r="Q620" s="105">
        <v>9673</v>
      </c>
      <c r="R620" s="117" t="s">
        <v>42</v>
      </c>
    </row>
    <row r="621" spans="1:20" s="21" customFormat="1" ht="27" customHeight="1" x14ac:dyDescent="0.25">
      <c r="A621" s="101" t="s">
        <v>1831</v>
      </c>
      <c r="B621" s="95" t="s">
        <v>428</v>
      </c>
      <c r="C621" s="97">
        <v>1960</v>
      </c>
      <c r="D621" s="97" t="s">
        <v>21</v>
      </c>
      <c r="E621" s="97" t="s">
        <v>20</v>
      </c>
      <c r="F621" s="97">
        <v>2</v>
      </c>
      <c r="G621" s="97">
        <v>1</v>
      </c>
      <c r="H621" s="100">
        <v>278.89999999999998</v>
      </c>
      <c r="I621" s="100">
        <v>0</v>
      </c>
      <c r="J621" s="100">
        <v>278.89999999999998</v>
      </c>
      <c r="K621" s="105">
        <f t="shared" si="101"/>
        <v>1933800</v>
      </c>
      <c r="L621" s="108">
        <v>0</v>
      </c>
      <c r="M621" s="108">
        <v>0</v>
      </c>
      <c r="N621" s="108">
        <v>0</v>
      </c>
      <c r="O621" s="109">
        <v>1933800</v>
      </c>
      <c r="P621" s="112">
        <f t="shared" si="100"/>
        <v>6933.6679813553246</v>
      </c>
      <c r="Q621" s="105">
        <v>9673</v>
      </c>
      <c r="R621" s="54" t="s">
        <v>43</v>
      </c>
    </row>
    <row r="622" spans="1:20" s="21" customFormat="1" ht="27" customHeight="1" x14ac:dyDescent="0.25">
      <c r="A622" s="101" t="s">
        <v>1832</v>
      </c>
      <c r="B622" s="118" t="s">
        <v>445</v>
      </c>
      <c r="C622" s="97">
        <v>1958</v>
      </c>
      <c r="D622" s="97" t="s">
        <v>21</v>
      </c>
      <c r="E622" s="97" t="s">
        <v>20</v>
      </c>
      <c r="F622" s="115">
        <v>2</v>
      </c>
      <c r="G622" s="115">
        <v>2</v>
      </c>
      <c r="H622" s="112">
        <v>860.37</v>
      </c>
      <c r="I622" s="112">
        <v>298.2</v>
      </c>
      <c r="J622" s="112">
        <v>562.16999999999996</v>
      </c>
      <c r="K622" s="105">
        <f>SUM(L622:O622)</f>
        <v>4109430.8</v>
      </c>
      <c r="L622" s="108">
        <v>0</v>
      </c>
      <c r="M622" s="108">
        <v>0</v>
      </c>
      <c r="N622" s="108">
        <v>0</v>
      </c>
      <c r="O622" s="100">
        <v>4109430.8</v>
      </c>
      <c r="P622" s="112">
        <f>K622/H622</f>
        <v>4776.3529644222835</v>
      </c>
      <c r="Q622" s="105">
        <v>9673</v>
      </c>
      <c r="R622" s="101" t="s">
        <v>42</v>
      </c>
    </row>
    <row r="623" spans="1:20" s="21" customFormat="1" ht="34.9" customHeight="1" x14ac:dyDescent="0.25">
      <c r="A623" s="101" t="s">
        <v>1833</v>
      </c>
      <c r="B623" s="118" t="s">
        <v>429</v>
      </c>
      <c r="C623" s="97">
        <v>1962</v>
      </c>
      <c r="D623" s="97" t="s">
        <v>21</v>
      </c>
      <c r="E623" s="97" t="s">
        <v>92</v>
      </c>
      <c r="F623" s="99">
        <v>2</v>
      </c>
      <c r="G623" s="99">
        <v>2</v>
      </c>
      <c r="H623" s="105">
        <v>547.25</v>
      </c>
      <c r="I623" s="105">
        <v>0</v>
      </c>
      <c r="J623" s="105">
        <v>547.25</v>
      </c>
      <c r="K623" s="105">
        <f t="shared" si="101"/>
        <v>6698610</v>
      </c>
      <c r="L623" s="108">
        <v>0</v>
      </c>
      <c r="M623" s="108">
        <v>0</v>
      </c>
      <c r="N623" s="108">
        <v>0</v>
      </c>
      <c r="O623" s="105">
        <v>6698610</v>
      </c>
      <c r="P623" s="112">
        <f t="shared" si="100"/>
        <v>12240.493375970764</v>
      </c>
      <c r="Q623" s="105">
        <v>9673</v>
      </c>
      <c r="R623" s="101" t="s">
        <v>43</v>
      </c>
    </row>
    <row r="624" spans="1:20" s="21" customFormat="1" ht="27" customHeight="1" x14ac:dyDescent="0.25">
      <c r="A624" s="101" t="s">
        <v>1834</v>
      </c>
      <c r="B624" s="118" t="s">
        <v>430</v>
      </c>
      <c r="C624" s="97">
        <v>1958</v>
      </c>
      <c r="D624" s="97" t="s">
        <v>21</v>
      </c>
      <c r="E624" s="97" t="s">
        <v>20</v>
      </c>
      <c r="F624" s="115">
        <v>2</v>
      </c>
      <c r="G624" s="115">
        <v>2</v>
      </c>
      <c r="H624" s="112">
        <v>424.44</v>
      </c>
      <c r="I624" s="112">
        <v>0</v>
      </c>
      <c r="J624" s="112">
        <v>424.44</v>
      </c>
      <c r="K624" s="105">
        <f t="shared" si="101"/>
        <v>2316872.7200000002</v>
      </c>
      <c r="L624" s="108">
        <v>0</v>
      </c>
      <c r="M624" s="108">
        <v>0</v>
      </c>
      <c r="N624" s="108">
        <v>0</v>
      </c>
      <c r="O624" s="100">
        <v>2316872.7200000002</v>
      </c>
      <c r="P624" s="112">
        <f t="shared" si="100"/>
        <v>5458.6578079351621</v>
      </c>
      <c r="Q624" s="105">
        <v>9673</v>
      </c>
      <c r="R624" s="101" t="s">
        <v>42</v>
      </c>
      <c r="S624" s="36"/>
      <c r="T624" s="36"/>
    </row>
    <row r="625" spans="1:21" s="21" customFormat="1" ht="27" customHeight="1" x14ac:dyDescent="0.25">
      <c r="A625" s="101" t="s">
        <v>1835</v>
      </c>
      <c r="B625" s="118" t="s">
        <v>431</v>
      </c>
      <c r="C625" s="104">
        <v>1958</v>
      </c>
      <c r="D625" s="97" t="s">
        <v>21</v>
      </c>
      <c r="E625" s="97" t="s">
        <v>20</v>
      </c>
      <c r="F625" s="104">
        <v>2</v>
      </c>
      <c r="G625" s="104">
        <v>2</v>
      </c>
      <c r="H625" s="112">
        <v>430.3</v>
      </c>
      <c r="I625" s="112">
        <v>0</v>
      </c>
      <c r="J625" s="112">
        <v>430.3</v>
      </c>
      <c r="K625" s="105">
        <f t="shared" si="101"/>
        <v>2329466.75</v>
      </c>
      <c r="L625" s="108">
        <v>0</v>
      </c>
      <c r="M625" s="108">
        <v>0</v>
      </c>
      <c r="N625" s="108">
        <v>0</v>
      </c>
      <c r="O625" s="108">
        <v>2329466.75</v>
      </c>
      <c r="P625" s="112">
        <f t="shared" si="100"/>
        <v>5413.5876132930516</v>
      </c>
      <c r="Q625" s="105">
        <v>9673</v>
      </c>
      <c r="R625" s="101" t="s">
        <v>42</v>
      </c>
    </row>
    <row r="626" spans="1:21" s="21" customFormat="1" ht="27" customHeight="1" x14ac:dyDescent="0.25">
      <c r="A626" s="101" t="s">
        <v>1836</v>
      </c>
      <c r="B626" s="118" t="s">
        <v>432</v>
      </c>
      <c r="C626" s="97">
        <v>1958</v>
      </c>
      <c r="D626" s="97" t="s">
        <v>21</v>
      </c>
      <c r="E626" s="97" t="s">
        <v>20</v>
      </c>
      <c r="F626" s="99">
        <v>2</v>
      </c>
      <c r="G626" s="99">
        <v>2</v>
      </c>
      <c r="H626" s="105">
        <v>437.3</v>
      </c>
      <c r="I626" s="105">
        <v>0</v>
      </c>
      <c r="J626" s="105">
        <v>437.3</v>
      </c>
      <c r="K626" s="105">
        <f t="shared" si="101"/>
        <v>2328121.02</v>
      </c>
      <c r="L626" s="108">
        <v>0</v>
      </c>
      <c r="M626" s="108">
        <v>0</v>
      </c>
      <c r="N626" s="108">
        <v>0</v>
      </c>
      <c r="O626" s="105">
        <v>2328121.02</v>
      </c>
      <c r="P626" s="112">
        <f t="shared" si="100"/>
        <v>5323.853235764921</v>
      </c>
      <c r="Q626" s="105">
        <v>9673</v>
      </c>
      <c r="R626" s="101" t="s">
        <v>42</v>
      </c>
    </row>
    <row r="627" spans="1:21" s="21" customFormat="1" ht="27" customHeight="1" x14ac:dyDescent="0.25">
      <c r="A627" s="101" t="s">
        <v>1837</v>
      </c>
      <c r="B627" s="118" t="s">
        <v>433</v>
      </c>
      <c r="C627" s="97">
        <v>1958</v>
      </c>
      <c r="D627" s="97" t="s">
        <v>21</v>
      </c>
      <c r="E627" s="97" t="s">
        <v>20</v>
      </c>
      <c r="F627" s="99">
        <v>2</v>
      </c>
      <c r="G627" s="99">
        <v>2</v>
      </c>
      <c r="H627" s="100">
        <v>422</v>
      </c>
      <c r="I627" s="100">
        <v>0</v>
      </c>
      <c r="J627" s="100">
        <v>422</v>
      </c>
      <c r="K627" s="105">
        <f t="shared" si="101"/>
        <v>2332911.84</v>
      </c>
      <c r="L627" s="108">
        <v>0</v>
      </c>
      <c r="M627" s="108">
        <v>0</v>
      </c>
      <c r="N627" s="108">
        <v>0</v>
      </c>
      <c r="O627" s="100">
        <v>2332911.84</v>
      </c>
      <c r="P627" s="112">
        <f t="shared" si="100"/>
        <v>5528.2271090047388</v>
      </c>
      <c r="Q627" s="105">
        <v>9673</v>
      </c>
      <c r="R627" s="101" t="s">
        <v>42</v>
      </c>
      <c r="S627" s="36"/>
      <c r="T627" s="36"/>
    </row>
    <row r="628" spans="1:21" s="21" customFormat="1" ht="27" customHeight="1" x14ac:dyDescent="0.25">
      <c r="A628" s="101" t="s">
        <v>1838</v>
      </c>
      <c r="B628" s="118" t="s">
        <v>434</v>
      </c>
      <c r="C628" s="97">
        <v>1958</v>
      </c>
      <c r="D628" s="97" t="s">
        <v>21</v>
      </c>
      <c r="E628" s="97" t="s">
        <v>20</v>
      </c>
      <c r="F628" s="99">
        <v>2</v>
      </c>
      <c r="G628" s="99">
        <v>2</v>
      </c>
      <c r="H628" s="100">
        <v>435.86</v>
      </c>
      <c r="I628" s="100">
        <v>0</v>
      </c>
      <c r="J628" s="100">
        <v>435.86</v>
      </c>
      <c r="K628" s="105">
        <f t="shared" si="101"/>
        <v>2356200</v>
      </c>
      <c r="L628" s="108">
        <v>0</v>
      </c>
      <c r="M628" s="108">
        <v>0</v>
      </c>
      <c r="N628" s="108">
        <v>0</v>
      </c>
      <c r="O628" s="109">
        <v>2356200</v>
      </c>
      <c r="P628" s="112">
        <f t="shared" si="100"/>
        <v>5405.8642683430462</v>
      </c>
      <c r="Q628" s="105">
        <v>9673</v>
      </c>
      <c r="R628" s="101" t="s">
        <v>42</v>
      </c>
    </row>
    <row r="629" spans="1:21" s="21" customFormat="1" ht="27" customHeight="1" x14ac:dyDescent="0.25">
      <c r="A629" s="101" t="s">
        <v>1839</v>
      </c>
      <c r="B629" s="118" t="s">
        <v>435</v>
      </c>
      <c r="C629" s="97">
        <v>1958</v>
      </c>
      <c r="D629" s="97" t="s">
        <v>21</v>
      </c>
      <c r="E629" s="97" t="s">
        <v>20</v>
      </c>
      <c r="F629" s="99">
        <v>2</v>
      </c>
      <c r="G629" s="99">
        <v>2</v>
      </c>
      <c r="H629" s="105">
        <v>439.65</v>
      </c>
      <c r="I629" s="105">
        <v>0</v>
      </c>
      <c r="J629" s="105">
        <v>439.65</v>
      </c>
      <c r="K629" s="105">
        <f t="shared" si="101"/>
        <v>2351133.44</v>
      </c>
      <c r="L629" s="108">
        <v>0</v>
      </c>
      <c r="M629" s="108">
        <v>0</v>
      </c>
      <c r="N629" s="108">
        <v>0</v>
      </c>
      <c r="O629" s="105">
        <v>2351133.44</v>
      </c>
      <c r="P629" s="112">
        <f t="shared" si="100"/>
        <v>5347.7389741840097</v>
      </c>
      <c r="Q629" s="105">
        <v>9673</v>
      </c>
      <c r="R629" s="101" t="s">
        <v>42</v>
      </c>
    </row>
    <row r="630" spans="1:21" s="21" customFormat="1" ht="27" customHeight="1" x14ac:dyDescent="0.25">
      <c r="A630" s="101" t="s">
        <v>1840</v>
      </c>
      <c r="B630" s="118" t="s">
        <v>436</v>
      </c>
      <c r="C630" s="97">
        <v>1958</v>
      </c>
      <c r="D630" s="97" t="s">
        <v>21</v>
      </c>
      <c r="E630" s="97" t="s">
        <v>20</v>
      </c>
      <c r="F630" s="99">
        <v>2</v>
      </c>
      <c r="G630" s="99">
        <v>2</v>
      </c>
      <c r="H630" s="100">
        <v>372.35</v>
      </c>
      <c r="I630" s="100">
        <v>0</v>
      </c>
      <c r="J630" s="100">
        <v>372.35</v>
      </c>
      <c r="K630" s="105">
        <f t="shared" si="101"/>
        <v>2360600</v>
      </c>
      <c r="L630" s="108">
        <v>0</v>
      </c>
      <c r="M630" s="108">
        <v>0</v>
      </c>
      <c r="N630" s="108">
        <v>0</v>
      </c>
      <c r="O630" s="100">
        <v>2360600</v>
      </c>
      <c r="P630" s="112">
        <f t="shared" si="100"/>
        <v>6339.7341211225994</v>
      </c>
      <c r="Q630" s="105">
        <v>9673</v>
      </c>
      <c r="R630" s="101" t="s">
        <v>42</v>
      </c>
      <c r="U630" s="36"/>
    </row>
    <row r="631" spans="1:21" s="21" customFormat="1" ht="27" customHeight="1" x14ac:dyDescent="0.25">
      <c r="A631" s="101" t="s">
        <v>1841</v>
      </c>
      <c r="B631" s="118" t="s">
        <v>437</v>
      </c>
      <c r="C631" s="104">
        <v>1958</v>
      </c>
      <c r="D631" s="97" t="s">
        <v>21</v>
      </c>
      <c r="E631" s="97" t="s">
        <v>20</v>
      </c>
      <c r="F631" s="99">
        <v>2</v>
      </c>
      <c r="G631" s="99">
        <v>2</v>
      </c>
      <c r="H631" s="112">
        <v>438.71</v>
      </c>
      <c r="I631" s="112">
        <v>0</v>
      </c>
      <c r="J631" s="112">
        <v>438.71</v>
      </c>
      <c r="K631" s="105">
        <f t="shared" si="101"/>
        <v>2332495</v>
      </c>
      <c r="L631" s="108">
        <v>0</v>
      </c>
      <c r="M631" s="108">
        <v>0</v>
      </c>
      <c r="N631" s="108">
        <v>0</v>
      </c>
      <c r="O631" s="108">
        <v>2332495</v>
      </c>
      <c r="P631" s="112">
        <f t="shared" si="100"/>
        <v>5316.7126347701214</v>
      </c>
      <c r="Q631" s="105">
        <v>9673</v>
      </c>
      <c r="R631" s="101" t="s">
        <v>42</v>
      </c>
    </row>
    <row r="632" spans="1:21" s="21" customFormat="1" ht="27" customHeight="1" x14ac:dyDescent="0.25">
      <c r="A632" s="101" t="s">
        <v>1842</v>
      </c>
      <c r="B632" s="118" t="s">
        <v>438</v>
      </c>
      <c r="C632" s="97">
        <v>1958</v>
      </c>
      <c r="D632" s="97" t="s">
        <v>21</v>
      </c>
      <c r="E632" s="97" t="s">
        <v>20</v>
      </c>
      <c r="F632" s="99">
        <v>2</v>
      </c>
      <c r="G632" s="99">
        <v>2</v>
      </c>
      <c r="H632" s="105">
        <v>437.82</v>
      </c>
      <c r="I632" s="105">
        <v>0</v>
      </c>
      <c r="J632" s="105">
        <v>437.82</v>
      </c>
      <c r="K632" s="105">
        <f t="shared" si="101"/>
        <v>2381412.71</v>
      </c>
      <c r="L632" s="108">
        <v>0</v>
      </c>
      <c r="M632" s="108">
        <v>0</v>
      </c>
      <c r="N632" s="108">
        <v>0</v>
      </c>
      <c r="O632" s="105">
        <v>2381412.71</v>
      </c>
      <c r="P632" s="112">
        <f t="shared" si="100"/>
        <v>5439.2506281120095</v>
      </c>
      <c r="Q632" s="105">
        <v>9673</v>
      </c>
      <c r="R632" s="101" t="s">
        <v>42</v>
      </c>
    </row>
    <row r="633" spans="1:21" s="21" customFormat="1" ht="27" customHeight="1" x14ac:dyDescent="0.25">
      <c r="A633" s="101" t="s">
        <v>1843</v>
      </c>
      <c r="B633" s="118" t="s">
        <v>439</v>
      </c>
      <c r="C633" s="97">
        <v>1959</v>
      </c>
      <c r="D633" s="97" t="s">
        <v>21</v>
      </c>
      <c r="E633" s="97" t="s">
        <v>20</v>
      </c>
      <c r="F633" s="99">
        <v>2</v>
      </c>
      <c r="G633" s="99">
        <v>2</v>
      </c>
      <c r="H633" s="112">
        <v>439.95</v>
      </c>
      <c r="I633" s="112">
        <v>0</v>
      </c>
      <c r="J633" s="112">
        <v>439.95</v>
      </c>
      <c r="K633" s="105">
        <f t="shared" si="101"/>
        <v>2360865.0499999998</v>
      </c>
      <c r="L633" s="108">
        <v>0</v>
      </c>
      <c r="M633" s="108">
        <v>0</v>
      </c>
      <c r="N633" s="108">
        <v>0</v>
      </c>
      <c r="O633" s="100">
        <v>2360865.0499999998</v>
      </c>
      <c r="P633" s="112">
        <f t="shared" si="100"/>
        <v>5366.212183202636</v>
      </c>
      <c r="Q633" s="105">
        <v>9673</v>
      </c>
      <c r="R633" s="117" t="s">
        <v>42</v>
      </c>
      <c r="S633" s="36"/>
      <c r="T633" s="36"/>
    </row>
    <row r="634" spans="1:21" s="21" customFormat="1" ht="27" customHeight="1" x14ac:dyDescent="0.25">
      <c r="A634" s="101" t="s">
        <v>1844</v>
      </c>
      <c r="B634" s="118" t="s">
        <v>440</v>
      </c>
      <c r="C634" s="97">
        <v>1959</v>
      </c>
      <c r="D634" s="97" t="s">
        <v>21</v>
      </c>
      <c r="E634" s="97" t="s">
        <v>20</v>
      </c>
      <c r="F634" s="99">
        <v>2</v>
      </c>
      <c r="G634" s="99">
        <v>2</v>
      </c>
      <c r="H634" s="112">
        <v>435.51</v>
      </c>
      <c r="I634" s="112">
        <v>0</v>
      </c>
      <c r="J634" s="112">
        <v>435.51</v>
      </c>
      <c r="K634" s="105">
        <f t="shared" si="101"/>
        <v>2342175</v>
      </c>
      <c r="L634" s="108">
        <v>0</v>
      </c>
      <c r="M634" s="108">
        <v>0</v>
      </c>
      <c r="N634" s="108">
        <v>0</v>
      </c>
      <c r="O634" s="100">
        <v>2342175</v>
      </c>
      <c r="P634" s="112">
        <f t="shared" si="100"/>
        <v>5378.0050974719297</v>
      </c>
      <c r="Q634" s="105">
        <v>9673</v>
      </c>
      <c r="R634" s="117" t="s">
        <v>42</v>
      </c>
    </row>
    <row r="635" spans="1:21" s="21" customFormat="1" ht="27" customHeight="1" x14ac:dyDescent="0.25">
      <c r="A635" s="101" t="s">
        <v>1845</v>
      </c>
      <c r="B635" s="118" t="s">
        <v>441</v>
      </c>
      <c r="C635" s="97">
        <v>1959</v>
      </c>
      <c r="D635" s="97" t="s">
        <v>21</v>
      </c>
      <c r="E635" s="97" t="s">
        <v>20</v>
      </c>
      <c r="F635" s="99">
        <v>2</v>
      </c>
      <c r="G635" s="99">
        <v>2</v>
      </c>
      <c r="H635" s="112">
        <v>436.83</v>
      </c>
      <c r="I635" s="112">
        <v>0</v>
      </c>
      <c r="J635" s="112">
        <v>436.83</v>
      </c>
      <c r="K635" s="105">
        <f t="shared" si="101"/>
        <v>2286681.85</v>
      </c>
      <c r="L635" s="108">
        <v>0</v>
      </c>
      <c r="M635" s="108">
        <v>0</v>
      </c>
      <c r="N635" s="108">
        <v>0</v>
      </c>
      <c r="O635" s="100">
        <v>2286681.85</v>
      </c>
      <c r="P635" s="112">
        <f t="shared" si="100"/>
        <v>5234.7179680882728</v>
      </c>
      <c r="Q635" s="105">
        <v>9673</v>
      </c>
      <c r="R635" s="117" t="s">
        <v>42</v>
      </c>
    </row>
    <row r="636" spans="1:21" s="21" customFormat="1" ht="27" customHeight="1" x14ac:dyDescent="0.25">
      <c r="A636" s="101" t="s">
        <v>1846</v>
      </c>
      <c r="B636" s="118" t="s">
        <v>442</v>
      </c>
      <c r="C636" s="97">
        <v>1959</v>
      </c>
      <c r="D636" s="97" t="s">
        <v>21</v>
      </c>
      <c r="E636" s="97" t="s">
        <v>20</v>
      </c>
      <c r="F636" s="99">
        <v>2</v>
      </c>
      <c r="G636" s="99">
        <v>2</v>
      </c>
      <c r="H636" s="112">
        <v>444.76</v>
      </c>
      <c r="I636" s="112">
        <v>0</v>
      </c>
      <c r="J636" s="112">
        <v>444.76</v>
      </c>
      <c r="K636" s="105">
        <f t="shared" si="101"/>
        <v>2291630</v>
      </c>
      <c r="L636" s="108">
        <v>0</v>
      </c>
      <c r="M636" s="108">
        <v>0</v>
      </c>
      <c r="N636" s="108">
        <v>0</v>
      </c>
      <c r="O636" s="100">
        <v>2291630</v>
      </c>
      <c r="P636" s="112">
        <f t="shared" si="100"/>
        <v>5152.5092184548976</v>
      </c>
      <c r="Q636" s="105">
        <v>9673</v>
      </c>
      <c r="R636" s="117" t="s">
        <v>42</v>
      </c>
    </row>
    <row r="637" spans="1:21" s="21" customFormat="1" ht="27" customHeight="1" x14ac:dyDescent="0.25">
      <c r="A637" s="101" t="s">
        <v>1847</v>
      </c>
      <c r="B637" s="95" t="s">
        <v>443</v>
      </c>
      <c r="C637" s="97">
        <v>1959</v>
      </c>
      <c r="D637" s="97" t="s">
        <v>21</v>
      </c>
      <c r="E637" s="97" t="s">
        <v>20</v>
      </c>
      <c r="F637" s="99">
        <v>2</v>
      </c>
      <c r="G637" s="99">
        <v>2</v>
      </c>
      <c r="H637" s="112">
        <v>434.17</v>
      </c>
      <c r="I637" s="112">
        <v>0</v>
      </c>
      <c r="J637" s="112">
        <v>434.17</v>
      </c>
      <c r="K637" s="105">
        <f t="shared" si="101"/>
        <v>2366100</v>
      </c>
      <c r="L637" s="108">
        <v>0</v>
      </c>
      <c r="M637" s="108">
        <v>0</v>
      </c>
      <c r="N637" s="108">
        <v>0</v>
      </c>
      <c r="O637" s="100">
        <v>2366100</v>
      </c>
      <c r="P637" s="112">
        <f t="shared" si="100"/>
        <v>5449.7086394730177</v>
      </c>
      <c r="Q637" s="105">
        <v>9673</v>
      </c>
      <c r="R637" s="117" t="s">
        <v>42</v>
      </c>
    </row>
    <row r="638" spans="1:21" s="21" customFormat="1" ht="27" customHeight="1" x14ac:dyDescent="0.25">
      <c r="A638" s="101" t="s">
        <v>1848</v>
      </c>
      <c r="B638" s="118" t="s">
        <v>444</v>
      </c>
      <c r="C638" s="97">
        <v>1961</v>
      </c>
      <c r="D638" s="97" t="s">
        <v>21</v>
      </c>
      <c r="E638" s="97" t="s">
        <v>20</v>
      </c>
      <c r="F638" s="99">
        <v>2</v>
      </c>
      <c r="G638" s="99">
        <v>2</v>
      </c>
      <c r="H638" s="112">
        <v>646.76</v>
      </c>
      <c r="I638" s="112">
        <v>0</v>
      </c>
      <c r="J638" s="112">
        <v>646.76</v>
      </c>
      <c r="K638" s="105">
        <f t="shared" si="101"/>
        <v>6200438.4500000002</v>
      </c>
      <c r="L638" s="108">
        <v>0</v>
      </c>
      <c r="M638" s="108">
        <v>0</v>
      </c>
      <c r="N638" s="108">
        <v>0</v>
      </c>
      <c r="O638" s="100">
        <v>6200438.4500000002</v>
      </c>
      <c r="P638" s="112">
        <f t="shared" si="100"/>
        <v>9586.9232018059247</v>
      </c>
      <c r="Q638" s="105">
        <v>9673</v>
      </c>
      <c r="R638" s="101" t="s">
        <v>42</v>
      </c>
    </row>
    <row r="639" spans="1:21" s="21" customFormat="1" ht="27" customHeight="1" x14ac:dyDescent="0.25">
      <c r="A639" s="101" t="s">
        <v>1849</v>
      </c>
      <c r="B639" s="95" t="s">
        <v>446</v>
      </c>
      <c r="C639" s="97">
        <v>1959</v>
      </c>
      <c r="D639" s="97" t="s">
        <v>21</v>
      </c>
      <c r="E639" s="97" t="s">
        <v>20</v>
      </c>
      <c r="F639" s="115">
        <v>2</v>
      </c>
      <c r="G639" s="115">
        <v>1</v>
      </c>
      <c r="H639" s="112">
        <v>282.5</v>
      </c>
      <c r="I639" s="112">
        <v>0</v>
      </c>
      <c r="J639" s="112">
        <v>282.5</v>
      </c>
      <c r="K639" s="105">
        <f t="shared" si="101"/>
        <v>2797100</v>
      </c>
      <c r="L639" s="108">
        <v>0</v>
      </c>
      <c r="M639" s="108">
        <v>0</v>
      </c>
      <c r="N639" s="108">
        <v>0</v>
      </c>
      <c r="O639" s="100">
        <v>2797100</v>
      </c>
      <c r="P639" s="112">
        <f t="shared" si="100"/>
        <v>9901.2389380530967</v>
      </c>
      <c r="Q639" s="105">
        <v>9673</v>
      </c>
      <c r="R639" s="117" t="s">
        <v>42</v>
      </c>
    </row>
    <row r="640" spans="1:21" s="21" customFormat="1" ht="27" customHeight="1" x14ac:dyDescent="0.25">
      <c r="A640" s="153" t="s">
        <v>1850</v>
      </c>
      <c r="B640" s="167" t="s">
        <v>448</v>
      </c>
      <c r="C640" s="149">
        <v>1958</v>
      </c>
      <c r="D640" s="149" t="s">
        <v>21</v>
      </c>
      <c r="E640" s="149" t="s">
        <v>20</v>
      </c>
      <c r="F640" s="151">
        <v>2</v>
      </c>
      <c r="G640" s="151">
        <v>2</v>
      </c>
      <c r="H640" s="156">
        <v>610.20000000000005</v>
      </c>
      <c r="I640" s="156">
        <v>0</v>
      </c>
      <c r="J640" s="156">
        <v>610.20000000000005</v>
      </c>
      <c r="K640" s="105">
        <f>SUM(L640:O640)</f>
        <v>114858.13</v>
      </c>
      <c r="L640" s="108">
        <v>0</v>
      </c>
      <c r="M640" s="108">
        <v>0</v>
      </c>
      <c r="N640" s="108">
        <v>0</v>
      </c>
      <c r="O640" s="100">
        <v>114858.13</v>
      </c>
      <c r="P640" s="112">
        <f t="shared" si="100"/>
        <v>188.23030154047854</v>
      </c>
      <c r="Q640" s="105">
        <v>9673</v>
      </c>
      <c r="R640" s="101" t="s">
        <v>42</v>
      </c>
    </row>
    <row r="641" spans="1:18" s="21" customFormat="1" ht="27" customHeight="1" x14ac:dyDescent="0.25">
      <c r="A641" s="154"/>
      <c r="B641" s="168"/>
      <c r="C641" s="150"/>
      <c r="D641" s="150"/>
      <c r="E641" s="150"/>
      <c r="F641" s="152"/>
      <c r="G641" s="152"/>
      <c r="H641" s="157"/>
      <c r="I641" s="157"/>
      <c r="J641" s="157"/>
      <c r="K641" s="105">
        <f>SUM(L641:O641)</f>
        <v>3432000</v>
      </c>
      <c r="L641" s="108">
        <v>0</v>
      </c>
      <c r="M641" s="108">
        <v>0</v>
      </c>
      <c r="N641" s="108">
        <v>0</v>
      </c>
      <c r="O641" s="100">
        <v>3432000</v>
      </c>
      <c r="P641" s="112">
        <f>K641/H640</f>
        <v>5624.3854473942965</v>
      </c>
      <c r="Q641" s="105">
        <v>9673</v>
      </c>
      <c r="R641" s="101" t="s">
        <v>43</v>
      </c>
    </row>
    <row r="642" spans="1:18" s="21" customFormat="1" ht="28.15" customHeight="1" x14ac:dyDescent="0.25">
      <c r="A642" s="131" t="s">
        <v>1851</v>
      </c>
      <c r="B642" s="95" t="s">
        <v>450</v>
      </c>
      <c r="C642" s="97">
        <v>1958</v>
      </c>
      <c r="D642" s="97" t="s">
        <v>21</v>
      </c>
      <c r="E642" s="97" t="s">
        <v>20</v>
      </c>
      <c r="F642" s="115">
        <v>2</v>
      </c>
      <c r="G642" s="115">
        <v>2</v>
      </c>
      <c r="H642" s="112">
        <v>783.44</v>
      </c>
      <c r="I642" s="112">
        <v>352.8</v>
      </c>
      <c r="J642" s="112">
        <v>430.64</v>
      </c>
      <c r="K642" s="105">
        <f>SUM(L642:O642)</f>
        <v>4290000</v>
      </c>
      <c r="L642" s="108">
        <v>0</v>
      </c>
      <c r="M642" s="108">
        <v>0</v>
      </c>
      <c r="N642" s="108">
        <v>0</v>
      </c>
      <c r="O642" s="100">
        <v>4290000</v>
      </c>
      <c r="P642" s="112">
        <f>K642/H642</f>
        <v>5475.8500970080668</v>
      </c>
      <c r="Q642" s="105">
        <v>9673</v>
      </c>
      <c r="R642" s="101" t="s">
        <v>42</v>
      </c>
    </row>
    <row r="643" spans="1:18" s="21" customFormat="1" ht="28.15" customHeight="1" x14ac:dyDescent="0.25">
      <c r="A643" s="131" t="s">
        <v>1852</v>
      </c>
      <c r="B643" s="95" t="s">
        <v>451</v>
      </c>
      <c r="C643" s="97">
        <v>1957</v>
      </c>
      <c r="D643" s="97" t="s">
        <v>21</v>
      </c>
      <c r="E643" s="97" t="s">
        <v>20</v>
      </c>
      <c r="F643" s="115">
        <v>2</v>
      </c>
      <c r="G643" s="115">
        <v>2</v>
      </c>
      <c r="H643" s="112">
        <v>844.43</v>
      </c>
      <c r="I643" s="112">
        <v>327.2</v>
      </c>
      <c r="J643" s="112">
        <v>517.23</v>
      </c>
      <c r="K643" s="105">
        <f>SUM(L643:O643)</f>
        <v>3724471.58</v>
      </c>
      <c r="L643" s="108">
        <v>0</v>
      </c>
      <c r="M643" s="108">
        <v>0</v>
      </c>
      <c r="N643" s="108">
        <v>0</v>
      </c>
      <c r="O643" s="100">
        <v>3724471.58</v>
      </c>
      <c r="P643" s="112">
        <f>K643/H643</f>
        <v>4410.6338950534682</v>
      </c>
      <c r="Q643" s="105">
        <v>9673</v>
      </c>
      <c r="R643" s="117" t="s">
        <v>41</v>
      </c>
    </row>
    <row r="644" spans="1:18" s="21" customFormat="1" ht="28.15" customHeight="1" x14ac:dyDescent="0.25">
      <c r="A644" s="131" t="s">
        <v>1853</v>
      </c>
      <c r="B644" s="95" t="s">
        <v>447</v>
      </c>
      <c r="C644" s="97">
        <v>1961</v>
      </c>
      <c r="D644" s="97" t="s">
        <v>21</v>
      </c>
      <c r="E644" s="97" t="s">
        <v>20</v>
      </c>
      <c r="F644" s="115">
        <v>2</v>
      </c>
      <c r="G644" s="115">
        <v>1</v>
      </c>
      <c r="H644" s="112">
        <v>307.01</v>
      </c>
      <c r="I644" s="112">
        <v>0</v>
      </c>
      <c r="J644" s="112">
        <v>307.01</v>
      </c>
      <c r="K644" s="105">
        <f t="shared" si="101"/>
        <v>2079000</v>
      </c>
      <c r="L644" s="108">
        <v>0</v>
      </c>
      <c r="M644" s="108">
        <v>0</v>
      </c>
      <c r="N644" s="108">
        <v>0</v>
      </c>
      <c r="O644" s="100">
        <v>2079000</v>
      </c>
      <c r="P644" s="112">
        <f t="shared" si="100"/>
        <v>6771.7663919742026</v>
      </c>
      <c r="Q644" s="105">
        <v>9673</v>
      </c>
      <c r="R644" s="101" t="s">
        <v>43</v>
      </c>
    </row>
    <row r="645" spans="1:18" s="21" customFormat="1" ht="28.15" customHeight="1" x14ac:dyDescent="0.25">
      <c r="A645" s="131" t="s">
        <v>1854</v>
      </c>
      <c r="B645" s="95" t="s">
        <v>449</v>
      </c>
      <c r="C645" s="97">
        <v>1961</v>
      </c>
      <c r="D645" s="97" t="s">
        <v>21</v>
      </c>
      <c r="E645" s="97" t="s">
        <v>20</v>
      </c>
      <c r="F645" s="115">
        <v>2</v>
      </c>
      <c r="G645" s="115">
        <v>1</v>
      </c>
      <c r="H645" s="112">
        <v>285.8</v>
      </c>
      <c r="I645" s="112">
        <v>0</v>
      </c>
      <c r="J645" s="112">
        <v>285.8</v>
      </c>
      <c r="K645" s="105">
        <f t="shared" si="101"/>
        <v>1768800</v>
      </c>
      <c r="L645" s="108">
        <v>0</v>
      </c>
      <c r="M645" s="108">
        <v>0</v>
      </c>
      <c r="N645" s="108">
        <v>0</v>
      </c>
      <c r="O645" s="100">
        <v>1768800</v>
      </c>
      <c r="P645" s="112">
        <f t="shared" si="100"/>
        <v>6188.9433170048978</v>
      </c>
      <c r="Q645" s="105">
        <v>9673</v>
      </c>
      <c r="R645" s="101" t="s">
        <v>43</v>
      </c>
    </row>
    <row r="646" spans="1:18" s="21" customFormat="1" ht="28.15" customHeight="1" x14ac:dyDescent="0.25">
      <c r="A646" s="131" t="s">
        <v>1855</v>
      </c>
      <c r="B646" s="95" t="s">
        <v>452</v>
      </c>
      <c r="C646" s="97">
        <v>1961</v>
      </c>
      <c r="D646" s="97" t="s">
        <v>21</v>
      </c>
      <c r="E646" s="97" t="s">
        <v>23</v>
      </c>
      <c r="F646" s="115">
        <v>9</v>
      </c>
      <c r="G646" s="115">
        <v>4</v>
      </c>
      <c r="H646" s="112">
        <v>7753.4</v>
      </c>
      <c r="I646" s="112">
        <v>0</v>
      </c>
      <c r="J646" s="112">
        <v>7753.4</v>
      </c>
      <c r="K646" s="105">
        <f t="shared" si="101"/>
        <v>27351800</v>
      </c>
      <c r="L646" s="108">
        <v>0</v>
      </c>
      <c r="M646" s="108">
        <v>0</v>
      </c>
      <c r="N646" s="108">
        <v>0</v>
      </c>
      <c r="O646" s="100">
        <v>27351800</v>
      </c>
      <c r="P646" s="112">
        <f t="shared" si="100"/>
        <v>3527.7168725978281</v>
      </c>
      <c r="Q646" s="105">
        <v>9673</v>
      </c>
      <c r="R646" s="101" t="s">
        <v>43</v>
      </c>
    </row>
    <row r="647" spans="1:18" s="21" customFormat="1" ht="28.15" customHeight="1" x14ac:dyDescent="0.25">
      <c r="A647" s="131" t="s">
        <v>1856</v>
      </c>
      <c r="B647" s="95" t="s">
        <v>1072</v>
      </c>
      <c r="C647" s="97">
        <v>1958</v>
      </c>
      <c r="D647" s="97" t="s">
        <v>21</v>
      </c>
      <c r="E647" s="97" t="s">
        <v>843</v>
      </c>
      <c r="F647" s="115">
        <v>2</v>
      </c>
      <c r="G647" s="115">
        <v>2</v>
      </c>
      <c r="H647" s="112">
        <v>466.7</v>
      </c>
      <c r="I647" s="112">
        <v>0</v>
      </c>
      <c r="J647" s="112">
        <v>325.39999999999998</v>
      </c>
      <c r="K647" s="105">
        <f>SUM(L647:O647)</f>
        <v>300000</v>
      </c>
      <c r="L647" s="108">
        <v>0</v>
      </c>
      <c r="M647" s="108">
        <v>0</v>
      </c>
      <c r="N647" s="108">
        <v>0</v>
      </c>
      <c r="O647" s="100">
        <v>300000</v>
      </c>
      <c r="P647" s="112">
        <f>K647/H647</f>
        <v>642.81122776944505</v>
      </c>
      <c r="Q647" s="105">
        <v>9673</v>
      </c>
      <c r="R647" s="101" t="s">
        <v>43</v>
      </c>
    </row>
    <row r="648" spans="1:18" s="21" customFormat="1" ht="28.15" customHeight="1" x14ac:dyDescent="0.25">
      <c r="A648" s="153" t="s">
        <v>1857</v>
      </c>
      <c r="B648" s="167" t="s">
        <v>459</v>
      </c>
      <c r="C648" s="149">
        <v>1958</v>
      </c>
      <c r="D648" s="149" t="s">
        <v>21</v>
      </c>
      <c r="E648" s="149" t="s">
        <v>843</v>
      </c>
      <c r="F648" s="151">
        <v>2</v>
      </c>
      <c r="G648" s="151">
        <v>2</v>
      </c>
      <c r="H648" s="156">
        <v>455.8</v>
      </c>
      <c r="I648" s="156">
        <v>0</v>
      </c>
      <c r="J648" s="156">
        <v>455.8</v>
      </c>
      <c r="K648" s="105">
        <f>SUM(L648:O648)</f>
        <v>102598.1</v>
      </c>
      <c r="L648" s="108">
        <v>0</v>
      </c>
      <c r="M648" s="108">
        <v>0</v>
      </c>
      <c r="N648" s="108">
        <v>0</v>
      </c>
      <c r="O648" s="100">
        <v>102598.1</v>
      </c>
      <c r="P648" s="112">
        <f t="shared" si="100"/>
        <v>225.09455901711277</v>
      </c>
      <c r="Q648" s="105">
        <v>9673</v>
      </c>
      <c r="R648" s="101" t="s">
        <v>42</v>
      </c>
    </row>
    <row r="649" spans="1:18" s="21" customFormat="1" ht="28.15" customHeight="1" x14ac:dyDescent="0.25">
      <c r="A649" s="154"/>
      <c r="B649" s="168"/>
      <c r="C649" s="150"/>
      <c r="D649" s="150"/>
      <c r="E649" s="150"/>
      <c r="F649" s="152"/>
      <c r="G649" s="152"/>
      <c r="H649" s="157"/>
      <c r="I649" s="157"/>
      <c r="J649" s="157"/>
      <c r="K649" s="105">
        <f>SUM(L649:O649)</f>
        <v>3432000</v>
      </c>
      <c r="L649" s="108">
        <v>0</v>
      </c>
      <c r="M649" s="108">
        <v>0</v>
      </c>
      <c r="N649" s="108">
        <v>0</v>
      </c>
      <c r="O649" s="100">
        <v>3432000</v>
      </c>
      <c r="P649" s="112">
        <f>K649/H648</f>
        <v>7529.6182536200085</v>
      </c>
      <c r="Q649" s="105">
        <v>9673</v>
      </c>
      <c r="R649" s="101" t="s">
        <v>43</v>
      </c>
    </row>
    <row r="650" spans="1:18" s="21" customFormat="1" ht="28.15" customHeight="1" x14ac:dyDescent="0.25">
      <c r="A650" s="101" t="s">
        <v>1858</v>
      </c>
      <c r="B650" s="95" t="s">
        <v>460</v>
      </c>
      <c r="C650" s="97">
        <v>1958</v>
      </c>
      <c r="D650" s="97" t="s">
        <v>21</v>
      </c>
      <c r="E650" s="97" t="s">
        <v>843</v>
      </c>
      <c r="F650" s="115">
        <v>2</v>
      </c>
      <c r="G650" s="115">
        <v>2</v>
      </c>
      <c r="H650" s="112">
        <v>454.5</v>
      </c>
      <c r="I650" s="112">
        <v>0</v>
      </c>
      <c r="J650" s="112">
        <v>454.5</v>
      </c>
      <c r="K650" s="105">
        <f>SUM(L650:O650)</f>
        <v>2214975.6</v>
      </c>
      <c r="L650" s="108">
        <v>0</v>
      </c>
      <c r="M650" s="108">
        <v>0</v>
      </c>
      <c r="N650" s="108">
        <v>0</v>
      </c>
      <c r="O650" s="100">
        <v>2214975.6</v>
      </c>
      <c r="P650" s="112">
        <f>K650/H650</f>
        <v>4873.433663366337</v>
      </c>
      <c r="Q650" s="105">
        <v>9673</v>
      </c>
      <c r="R650" s="101" t="s">
        <v>42</v>
      </c>
    </row>
    <row r="651" spans="1:18" s="21" customFormat="1" ht="28.15" customHeight="1" x14ac:dyDescent="0.25">
      <c r="A651" s="101" t="s">
        <v>1859</v>
      </c>
      <c r="B651" s="95" t="s">
        <v>461</v>
      </c>
      <c r="C651" s="104">
        <v>1959</v>
      </c>
      <c r="D651" s="97" t="s">
        <v>21</v>
      </c>
      <c r="E651" s="97" t="s">
        <v>843</v>
      </c>
      <c r="F651" s="104">
        <v>2</v>
      </c>
      <c r="G651" s="104">
        <v>2</v>
      </c>
      <c r="H651" s="112">
        <v>467.4</v>
      </c>
      <c r="I651" s="112">
        <v>0</v>
      </c>
      <c r="J651" s="112">
        <v>467.4</v>
      </c>
      <c r="K651" s="105">
        <f>SUM(L651:O651)</f>
        <v>2200120.7999999998</v>
      </c>
      <c r="L651" s="108">
        <v>0</v>
      </c>
      <c r="M651" s="108">
        <v>0</v>
      </c>
      <c r="N651" s="108">
        <v>0</v>
      </c>
      <c r="O651" s="108">
        <v>2200120.7999999998</v>
      </c>
      <c r="P651" s="112">
        <f>K651/H651</f>
        <v>4707.1476251604618</v>
      </c>
      <c r="Q651" s="105">
        <v>9673</v>
      </c>
      <c r="R651" s="117" t="s">
        <v>42</v>
      </c>
    </row>
    <row r="652" spans="1:18" s="21" customFormat="1" ht="28.15" customHeight="1" x14ac:dyDescent="0.25">
      <c r="A652" s="101" t="s">
        <v>1860</v>
      </c>
      <c r="B652" s="95" t="s">
        <v>453</v>
      </c>
      <c r="C652" s="97">
        <v>1958</v>
      </c>
      <c r="D652" s="97" t="s">
        <v>21</v>
      </c>
      <c r="E652" s="97" t="s">
        <v>843</v>
      </c>
      <c r="F652" s="115">
        <v>2</v>
      </c>
      <c r="G652" s="115">
        <v>2</v>
      </c>
      <c r="H652" s="112">
        <v>456</v>
      </c>
      <c r="I652" s="112">
        <v>0</v>
      </c>
      <c r="J652" s="112">
        <v>456</v>
      </c>
      <c r="K652" s="105">
        <f t="shared" si="101"/>
        <v>2311100</v>
      </c>
      <c r="L652" s="108">
        <v>0</v>
      </c>
      <c r="M652" s="108">
        <v>0</v>
      </c>
      <c r="N652" s="108">
        <v>0</v>
      </c>
      <c r="O652" s="100">
        <v>2311100</v>
      </c>
      <c r="P652" s="112">
        <f t="shared" si="100"/>
        <v>5068.2017543859647</v>
      </c>
      <c r="Q652" s="105">
        <v>9673</v>
      </c>
      <c r="R652" s="101" t="s">
        <v>42</v>
      </c>
    </row>
    <row r="653" spans="1:18" s="21" customFormat="1" ht="28.15" customHeight="1" x14ac:dyDescent="0.25">
      <c r="A653" s="101" t="s">
        <v>1861</v>
      </c>
      <c r="B653" s="95" t="s">
        <v>454</v>
      </c>
      <c r="C653" s="97">
        <v>1958</v>
      </c>
      <c r="D653" s="97" t="s">
        <v>21</v>
      </c>
      <c r="E653" s="97" t="s">
        <v>843</v>
      </c>
      <c r="F653" s="115">
        <v>2</v>
      </c>
      <c r="G653" s="115">
        <v>2</v>
      </c>
      <c r="H653" s="112">
        <v>455.6</v>
      </c>
      <c r="I653" s="112">
        <v>0</v>
      </c>
      <c r="J653" s="112">
        <v>455.6</v>
      </c>
      <c r="K653" s="105">
        <f t="shared" si="101"/>
        <v>2203597.2000000002</v>
      </c>
      <c r="L653" s="108">
        <v>0</v>
      </c>
      <c r="M653" s="108">
        <v>0</v>
      </c>
      <c r="N653" s="108">
        <v>0</v>
      </c>
      <c r="O653" s="100">
        <v>2203597.2000000002</v>
      </c>
      <c r="P653" s="112">
        <f t="shared" si="100"/>
        <v>4836.6927129060577</v>
      </c>
      <c r="Q653" s="105">
        <v>9673</v>
      </c>
      <c r="R653" s="101" t="s">
        <v>42</v>
      </c>
    </row>
    <row r="654" spans="1:18" s="21" customFormat="1" ht="27" customHeight="1" x14ac:dyDescent="0.25">
      <c r="A654" s="155" t="s">
        <v>1862</v>
      </c>
      <c r="B654" s="198" t="s">
        <v>455</v>
      </c>
      <c r="C654" s="169">
        <v>1956</v>
      </c>
      <c r="D654" s="169" t="s">
        <v>21</v>
      </c>
      <c r="E654" s="169" t="s">
        <v>843</v>
      </c>
      <c r="F654" s="187">
        <v>2</v>
      </c>
      <c r="G654" s="187">
        <v>2</v>
      </c>
      <c r="H654" s="158">
        <v>455.2</v>
      </c>
      <c r="I654" s="158">
        <v>0</v>
      </c>
      <c r="J654" s="158">
        <v>455.2</v>
      </c>
      <c r="K654" s="105">
        <f t="shared" si="101"/>
        <v>62674.98</v>
      </c>
      <c r="L654" s="108">
        <v>0</v>
      </c>
      <c r="M654" s="108">
        <v>0</v>
      </c>
      <c r="N654" s="108">
        <v>0</v>
      </c>
      <c r="O654" s="100">
        <v>62674.98</v>
      </c>
      <c r="P654" s="112">
        <f t="shared" si="100"/>
        <v>137.68668717047453</v>
      </c>
      <c r="Q654" s="105">
        <v>9673</v>
      </c>
      <c r="R654" s="117" t="s">
        <v>41</v>
      </c>
    </row>
    <row r="655" spans="1:18" s="21" customFormat="1" ht="27" customHeight="1" x14ac:dyDescent="0.25">
      <c r="A655" s="155"/>
      <c r="B655" s="198"/>
      <c r="C655" s="169"/>
      <c r="D655" s="169"/>
      <c r="E655" s="169"/>
      <c r="F655" s="187"/>
      <c r="G655" s="187"/>
      <c r="H655" s="158"/>
      <c r="I655" s="158"/>
      <c r="J655" s="158"/>
      <c r="K655" s="105">
        <f>SUM(L655:O655)</f>
        <v>2233951.2000000002</v>
      </c>
      <c r="L655" s="108">
        <v>0</v>
      </c>
      <c r="M655" s="108">
        <v>0</v>
      </c>
      <c r="N655" s="108">
        <v>0</v>
      </c>
      <c r="O655" s="100">
        <v>2233951.2000000002</v>
      </c>
      <c r="P655" s="112">
        <f>K655/H654</f>
        <v>4907.6256590509674</v>
      </c>
      <c r="Q655" s="105">
        <v>9673</v>
      </c>
      <c r="R655" s="117" t="s">
        <v>42</v>
      </c>
    </row>
    <row r="656" spans="1:18" s="21" customFormat="1" ht="27" customHeight="1" x14ac:dyDescent="0.25">
      <c r="A656" s="155" t="s">
        <v>1863</v>
      </c>
      <c r="B656" s="198" t="s">
        <v>456</v>
      </c>
      <c r="C656" s="169">
        <v>1956</v>
      </c>
      <c r="D656" s="169" t="s">
        <v>21</v>
      </c>
      <c r="E656" s="169" t="s">
        <v>843</v>
      </c>
      <c r="F656" s="187">
        <v>2</v>
      </c>
      <c r="G656" s="187">
        <v>2</v>
      </c>
      <c r="H656" s="158">
        <v>463</v>
      </c>
      <c r="I656" s="158">
        <v>0</v>
      </c>
      <c r="J656" s="158">
        <v>463</v>
      </c>
      <c r="K656" s="105">
        <f t="shared" si="101"/>
        <v>63754.32</v>
      </c>
      <c r="L656" s="108">
        <v>0</v>
      </c>
      <c r="M656" s="108">
        <v>0</v>
      </c>
      <c r="N656" s="108">
        <v>0</v>
      </c>
      <c r="O656" s="100">
        <v>63754.32</v>
      </c>
      <c r="P656" s="112">
        <f t="shared" si="100"/>
        <v>137.69831533477321</v>
      </c>
      <c r="Q656" s="105">
        <v>9673</v>
      </c>
      <c r="R656" s="117" t="s">
        <v>41</v>
      </c>
    </row>
    <row r="657" spans="1:23" s="21" customFormat="1" ht="27" customHeight="1" x14ac:dyDescent="0.25">
      <c r="A657" s="155"/>
      <c r="B657" s="198"/>
      <c r="C657" s="169"/>
      <c r="D657" s="169"/>
      <c r="E657" s="169"/>
      <c r="F657" s="187"/>
      <c r="G657" s="187"/>
      <c r="H657" s="158"/>
      <c r="I657" s="158"/>
      <c r="J657" s="158"/>
      <c r="K657" s="105">
        <f>SUM(L657:O657)</f>
        <v>2266000</v>
      </c>
      <c r="L657" s="108">
        <v>0</v>
      </c>
      <c r="M657" s="108">
        <v>0</v>
      </c>
      <c r="N657" s="108">
        <v>0</v>
      </c>
      <c r="O657" s="100">
        <v>2266000</v>
      </c>
      <c r="P657" s="112">
        <f>K657/H656</f>
        <v>4894.1684665226785</v>
      </c>
      <c r="Q657" s="105">
        <v>9673</v>
      </c>
      <c r="R657" s="117" t="s">
        <v>42</v>
      </c>
    </row>
    <row r="658" spans="1:23" s="21" customFormat="1" ht="27" customHeight="1" x14ac:dyDescent="0.25">
      <c r="A658" s="101" t="s">
        <v>1864</v>
      </c>
      <c r="B658" s="95" t="s">
        <v>457</v>
      </c>
      <c r="C658" s="97">
        <v>1960</v>
      </c>
      <c r="D658" s="97" t="s">
        <v>21</v>
      </c>
      <c r="E658" s="97" t="s">
        <v>843</v>
      </c>
      <c r="F658" s="115">
        <v>2</v>
      </c>
      <c r="G658" s="115">
        <v>1</v>
      </c>
      <c r="H658" s="112">
        <v>281.7</v>
      </c>
      <c r="I658" s="112">
        <v>0</v>
      </c>
      <c r="J658" s="112">
        <v>281.7</v>
      </c>
      <c r="K658" s="105">
        <f t="shared" si="101"/>
        <v>300000</v>
      </c>
      <c r="L658" s="108">
        <v>0</v>
      </c>
      <c r="M658" s="108">
        <v>0</v>
      </c>
      <c r="N658" s="108">
        <v>0</v>
      </c>
      <c r="O658" s="100">
        <v>300000</v>
      </c>
      <c r="P658" s="112">
        <f t="shared" si="100"/>
        <v>1064.9627263045793</v>
      </c>
      <c r="Q658" s="105">
        <v>9673</v>
      </c>
      <c r="R658" s="54" t="s">
        <v>43</v>
      </c>
    </row>
    <row r="659" spans="1:23" s="21" customFormat="1" ht="27" customHeight="1" x14ac:dyDescent="0.25">
      <c r="A659" s="101" t="s">
        <v>1865</v>
      </c>
      <c r="B659" s="95" t="s">
        <v>458</v>
      </c>
      <c r="C659" s="97">
        <v>1960</v>
      </c>
      <c r="D659" s="97" t="s">
        <v>21</v>
      </c>
      <c r="E659" s="97" t="s">
        <v>843</v>
      </c>
      <c r="F659" s="115">
        <v>2</v>
      </c>
      <c r="G659" s="115">
        <v>1</v>
      </c>
      <c r="H659" s="112">
        <v>279.39999999999998</v>
      </c>
      <c r="I659" s="112">
        <v>0</v>
      </c>
      <c r="J659" s="112">
        <v>279.39999999999998</v>
      </c>
      <c r="K659" s="105">
        <f t="shared" si="101"/>
        <v>300000</v>
      </c>
      <c r="L659" s="108">
        <v>0</v>
      </c>
      <c r="M659" s="108">
        <v>0</v>
      </c>
      <c r="N659" s="108">
        <v>0</v>
      </c>
      <c r="O659" s="100">
        <v>300000</v>
      </c>
      <c r="P659" s="112">
        <f t="shared" si="100"/>
        <v>1073.7294201861132</v>
      </c>
      <c r="Q659" s="105">
        <v>9673</v>
      </c>
      <c r="R659" s="54" t="s">
        <v>43</v>
      </c>
    </row>
    <row r="660" spans="1:23" s="33" customFormat="1" ht="27" customHeight="1" x14ac:dyDescent="0.25">
      <c r="A660" s="101" t="s">
        <v>1866</v>
      </c>
      <c r="B660" s="63" t="s">
        <v>463</v>
      </c>
      <c r="C660" s="104">
        <v>1954</v>
      </c>
      <c r="D660" s="104" t="s">
        <v>21</v>
      </c>
      <c r="E660" s="104" t="s">
        <v>20</v>
      </c>
      <c r="F660" s="115">
        <v>2</v>
      </c>
      <c r="G660" s="115">
        <v>2</v>
      </c>
      <c r="H660" s="119">
        <v>1256.9000000000001</v>
      </c>
      <c r="I660" s="119">
        <v>646</v>
      </c>
      <c r="J660" s="119">
        <v>321.05</v>
      </c>
      <c r="K660" s="112">
        <f>SUM(L660:O660)</f>
        <v>4392186.8099999996</v>
      </c>
      <c r="L660" s="112">
        <v>0</v>
      </c>
      <c r="M660" s="112">
        <v>0</v>
      </c>
      <c r="N660" s="112">
        <v>0</v>
      </c>
      <c r="O660" s="100">
        <v>4392186.8099999996</v>
      </c>
      <c r="P660" s="112">
        <f t="shared" si="100"/>
        <v>3494.4600286418963</v>
      </c>
      <c r="Q660" s="112">
        <v>9673</v>
      </c>
      <c r="R660" s="101" t="s">
        <v>41</v>
      </c>
    </row>
    <row r="661" spans="1:23" s="33" customFormat="1" ht="34.9" customHeight="1" x14ac:dyDescent="0.25">
      <c r="A661" s="101" t="s">
        <v>1867</v>
      </c>
      <c r="B661" s="95" t="s">
        <v>464</v>
      </c>
      <c r="C661" s="104">
        <v>1950</v>
      </c>
      <c r="D661" s="97" t="s">
        <v>21</v>
      </c>
      <c r="E661" s="97" t="s">
        <v>92</v>
      </c>
      <c r="F661" s="115">
        <v>2</v>
      </c>
      <c r="G661" s="115">
        <v>2</v>
      </c>
      <c r="H661" s="112">
        <v>378.1</v>
      </c>
      <c r="I661" s="112">
        <v>0</v>
      </c>
      <c r="J661" s="112">
        <v>378.1</v>
      </c>
      <c r="K661" s="112">
        <f>SUM(L661:O661)</f>
        <v>42590.11</v>
      </c>
      <c r="L661" s="112">
        <v>0</v>
      </c>
      <c r="M661" s="112">
        <v>0</v>
      </c>
      <c r="N661" s="112">
        <v>0</v>
      </c>
      <c r="O661" s="100">
        <v>42590.11</v>
      </c>
      <c r="P661" s="112">
        <f t="shared" si="100"/>
        <v>112.64244908754297</v>
      </c>
      <c r="Q661" s="112">
        <v>9673</v>
      </c>
      <c r="R661" s="101" t="s">
        <v>41</v>
      </c>
    </row>
    <row r="662" spans="1:23" s="21" customFormat="1" ht="27" customHeight="1" x14ac:dyDescent="0.25">
      <c r="A662" s="101" t="s">
        <v>1868</v>
      </c>
      <c r="B662" s="118" t="s">
        <v>462</v>
      </c>
      <c r="C662" s="104">
        <v>1961</v>
      </c>
      <c r="D662" s="97" t="s">
        <v>21</v>
      </c>
      <c r="E662" s="97" t="s">
        <v>20</v>
      </c>
      <c r="F662" s="115">
        <v>4</v>
      </c>
      <c r="G662" s="115">
        <v>2</v>
      </c>
      <c r="H662" s="112">
        <v>1292.53</v>
      </c>
      <c r="I662" s="112">
        <v>0</v>
      </c>
      <c r="J662" s="112">
        <v>1292.53</v>
      </c>
      <c r="K662" s="105">
        <f>SUM(L662:O662)</f>
        <v>3579180</v>
      </c>
      <c r="L662" s="108">
        <v>0</v>
      </c>
      <c r="M662" s="108">
        <v>0</v>
      </c>
      <c r="N662" s="108">
        <v>0</v>
      </c>
      <c r="O662" s="112">
        <v>3579180</v>
      </c>
      <c r="P662" s="112">
        <f>K662/H662</f>
        <v>2769.1272156158852</v>
      </c>
      <c r="Q662" s="105">
        <v>9673</v>
      </c>
      <c r="R662" s="101" t="s">
        <v>43</v>
      </c>
    </row>
    <row r="663" spans="1:23" s="21" customFormat="1" ht="27" customHeight="1" x14ac:dyDescent="0.25">
      <c r="A663" s="101" t="s">
        <v>1869</v>
      </c>
      <c r="B663" s="95" t="s">
        <v>465</v>
      </c>
      <c r="C663" s="104">
        <v>1960</v>
      </c>
      <c r="D663" s="97" t="s">
        <v>21</v>
      </c>
      <c r="E663" s="97" t="s">
        <v>20</v>
      </c>
      <c r="F663" s="104">
        <v>5</v>
      </c>
      <c r="G663" s="104">
        <v>2</v>
      </c>
      <c r="H663" s="112">
        <v>1888.7</v>
      </c>
      <c r="I663" s="112">
        <v>169.9</v>
      </c>
      <c r="J663" s="112">
        <v>1274.7</v>
      </c>
      <c r="K663" s="105">
        <f t="shared" si="101"/>
        <v>5766100</v>
      </c>
      <c r="L663" s="108">
        <v>0</v>
      </c>
      <c r="M663" s="108">
        <v>0</v>
      </c>
      <c r="N663" s="108">
        <v>0</v>
      </c>
      <c r="O663" s="108">
        <v>5766100</v>
      </c>
      <c r="P663" s="112">
        <f t="shared" si="100"/>
        <v>3052.9464711176997</v>
      </c>
      <c r="Q663" s="105">
        <v>9673</v>
      </c>
      <c r="R663" s="54" t="s">
        <v>43</v>
      </c>
    </row>
    <row r="664" spans="1:23" s="21" customFormat="1" ht="27" customHeight="1" x14ac:dyDescent="0.25">
      <c r="A664" s="101" t="s">
        <v>1870</v>
      </c>
      <c r="B664" s="95" t="s">
        <v>466</v>
      </c>
      <c r="C664" s="104">
        <v>1961</v>
      </c>
      <c r="D664" s="97" t="s">
        <v>21</v>
      </c>
      <c r="E664" s="97" t="s">
        <v>20</v>
      </c>
      <c r="F664" s="115">
        <v>4</v>
      </c>
      <c r="G664" s="115">
        <v>2</v>
      </c>
      <c r="H664" s="112">
        <v>1292</v>
      </c>
      <c r="I664" s="112">
        <v>0</v>
      </c>
      <c r="J664" s="112">
        <v>1292</v>
      </c>
      <c r="K664" s="105">
        <f t="shared" si="101"/>
        <v>3768600</v>
      </c>
      <c r="L664" s="108">
        <v>0</v>
      </c>
      <c r="M664" s="108">
        <v>0</v>
      </c>
      <c r="N664" s="108">
        <v>0</v>
      </c>
      <c r="O664" s="112">
        <v>3768600</v>
      </c>
      <c r="P664" s="112">
        <f t="shared" ref="P664:P737" si="102">K664/H664</f>
        <v>2916.8730650154798</v>
      </c>
      <c r="Q664" s="105">
        <v>9673</v>
      </c>
      <c r="R664" s="101" t="s">
        <v>43</v>
      </c>
    </row>
    <row r="665" spans="1:23" s="23" customFormat="1" ht="27" customHeight="1" x14ac:dyDescent="0.25">
      <c r="A665" s="101" t="s">
        <v>1871</v>
      </c>
      <c r="B665" s="95" t="s">
        <v>467</v>
      </c>
      <c r="C665" s="104">
        <v>1960</v>
      </c>
      <c r="D665" s="97" t="s">
        <v>21</v>
      </c>
      <c r="E665" s="97" t="s">
        <v>20</v>
      </c>
      <c r="F665" s="115">
        <v>2</v>
      </c>
      <c r="G665" s="115">
        <v>2</v>
      </c>
      <c r="H665" s="112">
        <v>565.1</v>
      </c>
      <c r="I665" s="112">
        <v>0</v>
      </c>
      <c r="J665" s="112">
        <v>565.1</v>
      </c>
      <c r="K665" s="105">
        <f t="shared" ref="K665:K739" si="103">SUM(L665:O665)</f>
        <v>3292740</v>
      </c>
      <c r="L665" s="108">
        <v>0</v>
      </c>
      <c r="M665" s="108">
        <v>0</v>
      </c>
      <c r="N665" s="108">
        <v>0</v>
      </c>
      <c r="O665" s="112">
        <v>3292740</v>
      </c>
      <c r="P665" s="112">
        <f t="shared" si="102"/>
        <v>5826.8271102459739</v>
      </c>
      <c r="Q665" s="105">
        <v>9673</v>
      </c>
      <c r="R665" s="54" t="s">
        <v>43</v>
      </c>
      <c r="S665" s="28"/>
      <c r="T665" s="28"/>
      <c r="U665" s="27"/>
      <c r="W665" s="35"/>
    </row>
    <row r="666" spans="1:23" s="21" customFormat="1" ht="27" customHeight="1" x14ac:dyDescent="0.25">
      <c r="A666" s="101" t="s">
        <v>1872</v>
      </c>
      <c r="B666" s="95" t="s">
        <v>468</v>
      </c>
      <c r="C666" s="104">
        <v>1960</v>
      </c>
      <c r="D666" s="97" t="s">
        <v>21</v>
      </c>
      <c r="E666" s="97" t="s">
        <v>20</v>
      </c>
      <c r="F666" s="115">
        <v>2</v>
      </c>
      <c r="G666" s="115">
        <v>2</v>
      </c>
      <c r="H666" s="112">
        <v>556.9</v>
      </c>
      <c r="I666" s="112">
        <v>0</v>
      </c>
      <c r="J666" s="112">
        <v>556.9</v>
      </c>
      <c r="K666" s="105">
        <f t="shared" si="103"/>
        <v>3292740</v>
      </c>
      <c r="L666" s="108">
        <v>0</v>
      </c>
      <c r="M666" s="108">
        <v>0</v>
      </c>
      <c r="N666" s="108">
        <v>0</v>
      </c>
      <c r="O666" s="100">
        <v>3292740</v>
      </c>
      <c r="P666" s="112">
        <f t="shared" si="102"/>
        <v>5912.6234512479805</v>
      </c>
      <c r="Q666" s="105">
        <v>9673</v>
      </c>
      <c r="R666" s="54" t="s">
        <v>43</v>
      </c>
      <c r="U666" s="36"/>
    </row>
    <row r="667" spans="1:23" s="21" customFormat="1" ht="27" customHeight="1" x14ac:dyDescent="0.25">
      <c r="A667" s="101" t="s">
        <v>1873</v>
      </c>
      <c r="B667" s="95" t="s">
        <v>469</v>
      </c>
      <c r="C667" s="104">
        <v>1958</v>
      </c>
      <c r="D667" s="97" t="s">
        <v>21</v>
      </c>
      <c r="E667" s="97" t="s">
        <v>20</v>
      </c>
      <c r="F667" s="115">
        <v>2</v>
      </c>
      <c r="G667" s="115">
        <v>2</v>
      </c>
      <c r="H667" s="112">
        <v>560.79999999999995</v>
      </c>
      <c r="I667" s="112">
        <v>0</v>
      </c>
      <c r="J667" s="112">
        <v>560.79999999999995</v>
      </c>
      <c r="K667" s="105">
        <f t="shared" si="103"/>
        <v>2692184.4</v>
      </c>
      <c r="L667" s="108">
        <v>0</v>
      </c>
      <c r="M667" s="108">
        <v>0</v>
      </c>
      <c r="N667" s="108">
        <v>0</v>
      </c>
      <c r="O667" s="100">
        <v>2692184.4</v>
      </c>
      <c r="P667" s="112">
        <f t="shared" si="102"/>
        <v>4800.6141226818836</v>
      </c>
      <c r="Q667" s="105">
        <v>9673</v>
      </c>
      <c r="R667" s="101" t="s">
        <v>42</v>
      </c>
    </row>
    <row r="668" spans="1:23" s="21" customFormat="1" ht="27" customHeight="1" x14ac:dyDescent="0.25">
      <c r="A668" s="101" t="s">
        <v>1874</v>
      </c>
      <c r="B668" s="95" t="s">
        <v>473</v>
      </c>
      <c r="C668" s="104">
        <v>1961</v>
      </c>
      <c r="D668" s="97" t="s">
        <v>21</v>
      </c>
      <c r="E668" s="97" t="s">
        <v>20</v>
      </c>
      <c r="F668" s="115">
        <v>5</v>
      </c>
      <c r="G668" s="115">
        <v>2</v>
      </c>
      <c r="H668" s="112">
        <v>1532.88</v>
      </c>
      <c r="I668" s="112">
        <v>158.69999999999999</v>
      </c>
      <c r="J668" s="112">
        <v>1374.18</v>
      </c>
      <c r="K668" s="105">
        <f>SUM(L668:O668)</f>
        <v>4133580</v>
      </c>
      <c r="L668" s="108">
        <v>0</v>
      </c>
      <c r="M668" s="108">
        <v>0</v>
      </c>
      <c r="N668" s="108">
        <v>0</v>
      </c>
      <c r="O668" s="100">
        <v>4133580</v>
      </c>
      <c r="P668" s="112">
        <f>K668/H668</f>
        <v>2696.6103021762956</v>
      </c>
      <c r="Q668" s="105">
        <v>9673</v>
      </c>
      <c r="R668" s="101" t="s">
        <v>43</v>
      </c>
    </row>
    <row r="669" spans="1:23" s="21" customFormat="1" ht="27" customHeight="1" x14ac:dyDescent="0.25">
      <c r="A669" s="153" t="s">
        <v>1875</v>
      </c>
      <c r="B669" s="167" t="s">
        <v>470</v>
      </c>
      <c r="C669" s="147">
        <v>1957</v>
      </c>
      <c r="D669" s="149" t="s">
        <v>21</v>
      </c>
      <c r="E669" s="149" t="s">
        <v>20</v>
      </c>
      <c r="F669" s="151">
        <v>3</v>
      </c>
      <c r="G669" s="151">
        <v>3</v>
      </c>
      <c r="H669" s="156">
        <v>2507.6999999999998</v>
      </c>
      <c r="I669" s="156">
        <v>970.9</v>
      </c>
      <c r="J669" s="156">
        <v>636.70000000000005</v>
      </c>
      <c r="K669" s="105">
        <f t="shared" si="103"/>
        <v>200000</v>
      </c>
      <c r="L669" s="108">
        <v>0</v>
      </c>
      <c r="M669" s="108">
        <v>0</v>
      </c>
      <c r="N669" s="108">
        <v>0</v>
      </c>
      <c r="O669" s="100">
        <v>200000</v>
      </c>
      <c r="P669" s="112">
        <f t="shared" si="102"/>
        <v>79.754356581728288</v>
      </c>
      <c r="Q669" s="105">
        <v>9673</v>
      </c>
      <c r="R669" s="117" t="s">
        <v>41</v>
      </c>
    </row>
    <row r="670" spans="1:23" s="21" customFormat="1" ht="27" customHeight="1" x14ac:dyDescent="0.25">
      <c r="A670" s="154"/>
      <c r="B670" s="168"/>
      <c r="C670" s="148"/>
      <c r="D670" s="150"/>
      <c r="E670" s="150"/>
      <c r="F670" s="152"/>
      <c r="G670" s="152"/>
      <c r="H670" s="157"/>
      <c r="I670" s="157"/>
      <c r="J670" s="157"/>
      <c r="K670" s="105">
        <f>SUM(L670:O670)</f>
        <v>6086187.9000000004</v>
      </c>
      <c r="L670" s="108">
        <v>0</v>
      </c>
      <c r="M670" s="108">
        <v>0</v>
      </c>
      <c r="N670" s="108">
        <v>0</v>
      </c>
      <c r="O670" s="100">
        <v>6086187.9000000004</v>
      </c>
      <c r="P670" s="112">
        <f>K670/H669</f>
        <v>2427.0000000000005</v>
      </c>
      <c r="Q670" s="105">
        <v>9673</v>
      </c>
      <c r="R670" s="101" t="s">
        <v>42</v>
      </c>
    </row>
    <row r="671" spans="1:23" s="21" customFormat="1" ht="27" customHeight="1" x14ac:dyDescent="0.25">
      <c r="A671" s="131" t="s">
        <v>1876</v>
      </c>
      <c r="B671" s="95" t="s">
        <v>471</v>
      </c>
      <c r="C671" s="104">
        <v>1959</v>
      </c>
      <c r="D671" s="97" t="s">
        <v>21</v>
      </c>
      <c r="E671" s="97" t="s">
        <v>20</v>
      </c>
      <c r="F671" s="115">
        <v>4</v>
      </c>
      <c r="G671" s="115">
        <v>2</v>
      </c>
      <c r="H671" s="112">
        <v>1290.8</v>
      </c>
      <c r="I671" s="112">
        <v>36.6</v>
      </c>
      <c r="J671" s="112">
        <v>995.9</v>
      </c>
      <c r="K671" s="105">
        <f t="shared" si="103"/>
        <v>3224973.73</v>
      </c>
      <c r="L671" s="108">
        <v>0</v>
      </c>
      <c r="M671" s="108">
        <v>0</v>
      </c>
      <c r="N671" s="108">
        <v>0</v>
      </c>
      <c r="O671" s="100">
        <v>3224973.73</v>
      </c>
      <c r="P671" s="112">
        <f t="shared" si="102"/>
        <v>2498.43022156802</v>
      </c>
      <c r="Q671" s="105">
        <v>9673</v>
      </c>
      <c r="R671" s="117" t="s">
        <v>42</v>
      </c>
    </row>
    <row r="672" spans="1:23" s="21" customFormat="1" ht="27" customHeight="1" x14ac:dyDescent="0.25">
      <c r="A672" s="131" t="s">
        <v>1877</v>
      </c>
      <c r="B672" s="95" t="s">
        <v>472</v>
      </c>
      <c r="C672" s="104">
        <v>1958</v>
      </c>
      <c r="D672" s="97" t="s">
        <v>21</v>
      </c>
      <c r="E672" s="97" t="s">
        <v>20</v>
      </c>
      <c r="F672" s="115">
        <v>2</v>
      </c>
      <c r="G672" s="115">
        <v>3</v>
      </c>
      <c r="H672" s="112">
        <v>978.99</v>
      </c>
      <c r="I672" s="112">
        <v>0</v>
      </c>
      <c r="J672" s="112">
        <v>978.99</v>
      </c>
      <c r="K672" s="105">
        <f t="shared" si="103"/>
        <v>4469499.5999999996</v>
      </c>
      <c r="L672" s="108">
        <v>0</v>
      </c>
      <c r="M672" s="108">
        <v>0</v>
      </c>
      <c r="N672" s="108">
        <v>0</v>
      </c>
      <c r="O672" s="100">
        <v>4469499.5999999996</v>
      </c>
      <c r="P672" s="112">
        <f t="shared" si="102"/>
        <v>4565.4190543315044</v>
      </c>
      <c r="Q672" s="105">
        <v>9673</v>
      </c>
      <c r="R672" s="101" t="s">
        <v>42</v>
      </c>
    </row>
    <row r="673" spans="1:20" s="21" customFormat="1" ht="27" customHeight="1" x14ac:dyDescent="0.25">
      <c r="A673" s="131" t="s">
        <v>1878</v>
      </c>
      <c r="B673" s="95" t="s">
        <v>476</v>
      </c>
      <c r="C673" s="104">
        <v>1954</v>
      </c>
      <c r="D673" s="104">
        <v>2017</v>
      </c>
      <c r="E673" s="97" t="s">
        <v>20</v>
      </c>
      <c r="F673" s="115">
        <v>3</v>
      </c>
      <c r="G673" s="115">
        <v>3</v>
      </c>
      <c r="H673" s="112">
        <v>2660.3</v>
      </c>
      <c r="I673" s="112">
        <v>2396.3000000000002</v>
      </c>
      <c r="J673" s="112">
        <v>1408.73</v>
      </c>
      <c r="K673" s="105">
        <f t="shared" si="103"/>
        <v>4615765.99</v>
      </c>
      <c r="L673" s="108">
        <v>0</v>
      </c>
      <c r="M673" s="108">
        <v>0</v>
      </c>
      <c r="N673" s="108">
        <v>0</v>
      </c>
      <c r="O673" s="100">
        <v>4615765.99</v>
      </c>
      <c r="P673" s="112">
        <f t="shared" si="102"/>
        <v>1735.0546893207534</v>
      </c>
      <c r="Q673" s="105">
        <v>9673</v>
      </c>
      <c r="R673" s="117" t="s">
        <v>41</v>
      </c>
    </row>
    <row r="674" spans="1:20" s="21" customFormat="1" ht="27" customHeight="1" x14ac:dyDescent="0.25">
      <c r="A674" s="131" t="s">
        <v>1879</v>
      </c>
      <c r="B674" s="118" t="s">
        <v>477</v>
      </c>
      <c r="C674" s="104">
        <v>1961</v>
      </c>
      <c r="D674" s="97" t="s">
        <v>21</v>
      </c>
      <c r="E674" s="97" t="s">
        <v>20</v>
      </c>
      <c r="F674" s="115">
        <v>4</v>
      </c>
      <c r="G674" s="115">
        <v>2</v>
      </c>
      <c r="H674" s="112">
        <v>1358.12</v>
      </c>
      <c r="I674" s="112">
        <v>284.2</v>
      </c>
      <c r="J674" s="112">
        <v>1073.92</v>
      </c>
      <c r="K674" s="105">
        <f t="shared" si="103"/>
        <v>4045800</v>
      </c>
      <c r="L674" s="108">
        <v>0</v>
      </c>
      <c r="M674" s="108">
        <v>0</v>
      </c>
      <c r="N674" s="108">
        <v>0</v>
      </c>
      <c r="O674" s="100">
        <v>4045800</v>
      </c>
      <c r="P674" s="112">
        <f t="shared" si="102"/>
        <v>2978.9709304037938</v>
      </c>
      <c r="Q674" s="105">
        <v>9673</v>
      </c>
      <c r="R674" s="101" t="s">
        <v>43</v>
      </c>
    </row>
    <row r="675" spans="1:20" s="21" customFormat="1" ht="27" customHeight="1" x14ac:dyDescent="0.25">
      <c r="A675" s="131" t="s">
        <v>1880</v>
      </c>
      <c r="B675" s="118" t="s">
        <v>478</v>
      </c>
      <c r="C675" s="104">
        <v>1957</v>
      </c>
      <c r="D675" s="97" t="s">
        <v>21</v>
      </c>
      <c r="E675" s="97" t="s">
        <v>20</v>
      </c>
      <c r="F675" s="115">
        <v>4</v>
      </c>
      <c r="G675" s="115">
        <v>3</v>
      </c>
      <c r="H675" s="112">
        <v>2144.6999999999998</v>
      </c>
      <c r="I675" s="112">
        <v>224.8</v>
      </c>
      <c r="J675" s="112">
        <v>1919.9</v>
      </c>
      <c r="K675" s="105">
        <f t="shared" si="103"/>
        <v>5786822.2199999997</v>
      </c>
      <c r="L675" s="108">
        <v>0</v>
      </c>
      <c r="M675" s="108">
        <v>0</v>
      </c>
      <c r="N675" s="108">
        <v>0</v>
      </c>
      <c r="O675" s="100">
        <v>5786822.2199999997</v>
      </c>
      <c r="P675" s="112">
        <f t="shared" si="102"/>
        <v>2698.1965869352357</v>
      </c>
      <c r="Q675" s="105">
        <v>9673</v>
      </c>
      <c r="R675" s="117" t="s">
        <v>41</v>
      </c>
    </row>
    <row r="676" spans="1:20" s="21" customFormat="1" ht="27" customHeight="1" x14ac:dyDescent="0.25">
      <c r="A676" s="153" t="s">
        <v>1881</v>
      </c>
      <c r="B676" s="196" t="s">
        <v>474</v>
      </c>
      <c r="C676" s="147">
        <v>1958</v>
      </c>
      <c r="D676" s="149" t="s">
        <v>21</v>
      </c>
      <c r="E676" s="149" t="s">
        <v>20</v>
      </c>
      <c r="F676" s="151">
        <v>2</v>
      </c>
      <c r="G676" s="151">
        <v>1</v>
      </c>
      <c r="H676" s="156">
        <v>276.47000000000003</v>
      </c>
      <c r="I676" s="156">
        <v>0</v>
      </c>
      <c r="J676" s="156">
        <v>276.47000000000003</v>
      </c>
      <c r="K676" s="105">
        <f>SUM(L676:O676)</f>
        <v>96590.77</v>
      </c>
      <c r="L676" s="108">
        <v>0</v>
      </c>
      <c r="M676" s="108">
        <v>0</v>
      </c>
      <c r="N676" s="108">
        <v>0</v>
      </c>
      <c r="O676" s="100">
        <v>96590.77</v>
      </c>
      <c r="P676" s="112">
        <f t="shared" si="102"/>
        <v>349.3716135566246</v>
      </c>
      <c r="Q676" s="105">
        <v>9673</v>
      </c>
      <c r="R676" s="101" t="s">
        <v>42</v>
      </c>
    </row>
    <row r="677" spans="1:20" s="21" customFormat="1" ht="27" customHeight="1" x14ac:dyDescent="0.25">
      <c r="A677" s="154"/>
      <c r="B677" s="197"/>
      <c r="C677" s="148"/>
      <c r="D677" s="150"/>
      <c r="E677" s="150"/>
      <c r="F677" s="152"/>
      <c r="G677" s="152"/>
      <c r="H677" s="157"/>
      <c r="I677" s="157"/>
      <c r="J677" s="157"/>
      <c r="K677" s="105">
        <f t="shared" ref="K677:K682" si="104">SUM(L677:O677)</f>
        <v>1795200</v>
      </c>
      <c r="L677" s="108">
        <v>0</v>
      </c>
      <c r="M677" s="108">
        <v>0</v>
      </c>
      <c r="N677" s="108">
        <v>0</v>
      </c>
      <c r="O677" s="100">
        <v>1795200</v>
      </c>
      <c r="P677" s="112">
        <f>K677/H676</f>
        <v>6493.2904112561937</v>
      </c>
      <c r="Q677" s="105">
        <v>9673</v>
      </c>
      <c r="R677" s="101" t="s">
        <v>43</v>
      </c>
    </row>
    <row r="678" spans="1:20" s="21" customFormat="1" ht="28.15" customHeight="1" x14ac:dyDescent="0.25">
      <c r="A678" s="131" t="s">
        <v>1882</v>
      </c>
      <c r="B678" s="118" t="s">
        <v>475</v>
      </c>
      <c r="C678" s="104">
        <v>1961</v>
      </c>
      <c r="D678" s="97" t="s">
        <v>21</v>
      </c>
      <c r="E678" s="97" t="s">
        <v>20</v>
      </c>
      <c r="F678" s="115">
        <v>3</v>
      </c>
      <c r="G678" s="115">
        <v>2</v>
      </c>
      <c r="H678" s="112">
        <v>1118.46</v>
      </c>
      <c r="I678" s="112">
        <v>152.78</v>
      </c>
      <c r="J678" s="112">
        <v>965.68</v>
      </c>
      <c r="K678" s="105">
        <f t="shared" si="104"/>
        <v>4052400</v>
      </c>
      <c r="L678" s="108">
        <v>0</v>
      </c>
      <c r="M678" s="108">
        <v>0</v>
      </c>
      <c r="N678" s="108">
        <v>0</v>
      </c>
      <c r="O678" s="100">
        <v>4052400</v>
      </c>
      <c r="P678" s="112">
        <f>K678/H678</f>
        <v>3623.1961804624216</v>
      </c>
      <c r="Q678" s="105">
        <v>9673</v>
      </c>
      <c r="R678" s="101" t="s">
        <v>43</v>
      </c>
    </row>
    <row r="679" spans="1:20" s="33" customFormat="1" ht="28.15" customHeight="1" x14ac:dyDescent="0.25">
      <c r="A679" s="131" t="s">
        <v>1883</v>
      </c>
      <c r="B679" s="63" t="s">
        <v>941</v>
      </c>
      <c r="C679" s="104">
        <v>1952</v>
      </c>
      <c r="D679" s="104" t="s">
        <v>21</v>
      </c>
      <c r="E679" s="104" t="s">
        <v>20</v>
      </c>
      <c r="F679" s="115">
        <v>3</v>
      </c>
      <c r="G679" s="115">
        <v>3</v>
      </c>
      <c r="H679" s="119">
        <v>3711</v>
      </c>
      <c r="I679" s="119">
        <v>2131.4</v>
      </c>
      <c r="J679" s="119">
        <v>1370.5</v>
      </c>
      <c r="K679" s="105">
        <f>SUM(L679:O679)</f>
        <v>2176312.7999999998</v>
      </c>
      <c r="L679" s="108">
        <v>0</v>
      </c>
      <c r="M679" s="108">
        <v>0</v>
      </c>
      <c r="N679" s="108">
        <v>0</v>
      </c>
      <c r="O679" s="100">
        <v>2176312.7999999998</v>
      </c>
      <c r="P679" s="112">
        <f>K679/H679</f>
        <v>586.44915117219068</v>
      </c>
      <c r="Q679" s="105">
        <v>9673</v>
      </c>
      <c r="R679" s="117" t="s">
        <v>41</v>
      </c>
    </row>
    <row r="680" spans="1:20" s="33" customFormat="1" ht="28.15" customHeight="1" x14ac:dyDescent="0.25">
      <c r="A680" s="131" t="s">
        <v>1884</v>
      </c>
      <c r="B680" s="63" t="s">
        <v>879</v>
      </c>
      <c r="C680" s="104" t="s">
        <v>880</v>
      </c>
      <c r="D680" s="104" t="s">
        <v>21</v>
      </c>
      <c r="E680" s="104" t="s">
        <v>20</v>
      </c>
      <c r="F680" s="115">
        <v>5</v>
      </c>
      <c r="G680" s="115">
        <v>2</v>
      </c>
      <c r="H680" s="119">
        <v>4298.2</v>
      </c>
      <c r="I680" s="119">
        <v>2675.3</v>
      </c>
      <c r="J680" s="119">
        <v>2246.02</v>
      </c>
      <c r="K680" s="112">
        <f t="shared" si="104"/>
        <v>10477420</v>
      </c>
      <c r="L680" s="112">
        <v>0</v>
      </c>
      <c r="M680" s="112">
        <v>0</v>
      </c>
      <c r="N680" s="112">
        <v>0</v>
      </c>
      <c r="O680" s="100">
        <v>10477420</v>
      </c>
      <c r="P680" s="112">
        <f t="shared" si="102"/>
        <v>2437.6297054580987</v>
      </c>
      <c r="Q680" s="112">
        <v>9673</v>
      </c>
      <c r="R680" s="117" t="s">
        <v>43</v>
      </c>
    </row>
    <row r="681" spans="1:20" s="33" customFormat="1" ht="28.15" customHeight="1" x14ac:dyDescent="0.25">
      <c r="A681" s="131" t="s">
        <v>1885</v>
      </c>
      <c r="B681" s="63" t="s">
        <v>921</v>
      </c>
      <c r="C681" s="104">
        <v>1941</v>
      </c>
      <c r="D681" s="104" t="s">
        <v>21</v>
      </c>
      <c r="E681" s="104" t="s">
        <v>20</v>
      </c>
      <c r="F681" s="115">
        <v>4</v>
      </c>
      <c r="G681" s="115">
        <v>1</v>
      </c>
      <c r="H681" s="119">
        <v>1796.3</v>
      </c>
      <c r="I681" s="119">
        <v>1175.5</v>
      </c>
      <c r="J681" s="119">
        <v>615.1</v>
      </c>
      <c r="K681" s="112">
        <f t="shared" si="104"/>
        <v>8705985.3200000003</v>
      </c>
      <c r="L681" s="112">
        <v>0</v>
      </c>
      <c r="M681" s="112">
        <v>0</v>
      </c>
      <c r="N681" s="112">
        <v>0</v>
      </c>
      <c r="O681" s="100">
        <v>8705985.3200000003</v>
      </c>
      <c r="P681" s="112">
        <f>K681/H681</f>
        <v>4846.6210098535885</v>
      </c>
      <c r="Q681" s="112">
        <v>9673</v>
      </c>
      <c r="R681" s="117" t="s">
        <v>42</v>
      </c>
    </row>
    <row r="682" spans="1:20" s="33" customFormat="1" ht="28.15" customHeight="1" x14ac:dyDescent="0.25">
      <c r="A682" s="131" t="s">
        <v>1886</v>
      </c>
      <c r="B682" s="118" t="s">
        <v>479</v>
      </c>
      <c r="C682" s="104">
        <v>1944</v>
      </c>
      <c r="D682" s="97" t="s">
        <v>21</v>
      </c>
      <c r="E682" s="97" t="s">
        <v>224</v>
      </c>
      <c r="F682" s="115">
        <v>3</v>
      </c>
      <c r="G682" s="115">
        <v>2</v>
      </c>
      <c r="H682" s="112">
        <v>550.5</v>
      </c>
      <c r="I682" s="112">
        <v>0</v>
      </c>
      <c r="J682" s="112">
        <v>550.5</v>
      </c>
      <c r="K682" s="112">
        <f t="shared" si="104"/>
        <v>78903.490000000005</v>
      </c>
      <c r="L682" s="112">
        <v>0</v>
      </c>
      <c r="M682" s="112">
        <v>0</v>
      </c>
      <c r="N682" s="112">
        <v>0</v>
      </c>
      <c r="O682" s="100">
        <v>78903.490000000005</v>
      </c>
      <c r="P682" s="112">
        <f>K682/H682</f>
        <v>143.33059037238874</v>
      </c>
      <c r="Q682" s="112">
        <v>9673</v>
      </c>
      <c r="R682" s="117" t="s">
        <v>41</v>
      </c>
    </row>
    <row r="683" spans="1:20" s="21" customFormat="1" ht="28.15" customHeight="1" x14ac:dyDescent="0.25">
      <c r="A683" s="131" t="s">
        <v>1887</v>
      </c>
      <c r="B683" s="95" t="s">
        <v>480</v>
      </c>
      <c r="C683" s="104">
        <v>1938</v>
      </c>
      <c r="D683" s="97" t="s">
        <v>21</v>
      </c>
      <c r="E683" s="97" t="s">
        <v>224</v>
      </c>
      <c r="F683" s="115">
        <v>2</v>
      </c>
      <c r="G683" s="115">
        <v>1</v>
      </c>
      <c r="H683" s="112">
        <v>338.2</v>
      </c>
      <c r="I683" s="112">
        <v>0</v>
      </c>
      <c r="J683" s="112">
        <v>338.2</v>
      </c>
      <c r="K683" s="105">
        <f>SUM(L683:O683)</f>
        <v>65980.28</v>
      </c>
      <c r="L683" s="108">
        <v>0</v>
      </c>
      <c r="M683" s="108">
        <v>0</v>
      </c>
      <c r="N683" s="108">
        <v>0</v>
      </c>
      <c r="O683" s="100">
        <v>65980.28</v>
      </c>
      <c r="P683" s="112">
        <f>K683/H683</f>
        <v>195.09248965109404</v>
      </c>
      <c r="Q683" s="105">
        <v>9673</v>
      </c>
      <c r="R683" s="117" t="s">
        <v>41</v>
      </c>
    </row>
    <row r="684" spans="1:20" s="21" customFormat="1" ht="28.15" customHeight="1" x14ac:dyDescent="0.25">
      <c r="A684" s="131" t="s">
        <v>1888</v>
      </c>
      <c r="B684" s="95" t="s">
        <v>481</v>
      </c>
      <c r="C684" s="104">
        <v>1958</v>
      </c>
      <c r="D684" s="97" t="s">
        <v>21</v>
      </c>
      <c r="E684" s="97" t="s">
        <v>20</v>
      </c>
      <c r="F684" s="115">
        <v>2</v>
      </c>
      <c r="G684" s="115">
        <v>1</v>
      </c>
      <c r="H684" s="112">
        <v>642.6</v>
      </c>
      <c r="I684" s="112">
        <v>0</v>
      </c>
      <c r="J684" s="112">
        <v>520.70000000000005</v>
      </c>
      <c r="K684" s="105">
        <f t="shared" si="103"/>
        <v>3292710</v>
      </c>
      <c r="L684" s="108">
        <v>0</v>
      </c>
      <c r="M684" s="108">
        <v>0</v>
      </c>
      <c r="N684" s="108">
        <v>0</v>
      </c>
      <c r="O684" s="100">
        <v>3292710</v>
      </c>
      <c r="P684" s="112">
        <f t="shared" si="102"/>
        <v>5124.0429505135389</v>
      </c>
      <c r="Q684" s="105">
        <v>9673</v>
      </c>
      <c r="R684" s="101" t="s">
        <v>42</v>
      </c>
      <c r="S684" s="36"/>
      <c r="T684" s="36"/>
    </row>
    <row r="685" spans="1:20" s="21" customFormat="1" ht="28.15" customHeight="1" x14ac:dyDescent="0.25">
      <c r="A685" s="131" t="s">
        <v>1889</v>
      </c>
      <c r="B685" s="95" t="s">
        <v>482</v>
      </c>
      <c r="C685" s="104">
        <v>1958</v>
      </c>
      <c r="D685" s="97" t="s">
        <v>21</v>
      </c>
      <c r="E685" s="97" t="s">
        <v>838</v>
      </c>
      <c r="F685" s="115">
        <v>2</v>
      </c>
      <c r="G685" s="115">
        <v>1</v>
      </c>
      <c r="H685" s="112">
        <v>293.7</v>
      </c>
      <c r="I685" s="112">
        <v>90.1</v>
      </c>
      <c r="J685" s="112">
        <v>203.6</v>
      </c>
      <c r="K685" s="105">
        <f t="shared" si="103"/>
        <v>1477300</v>
      </c>
      <c r="L685" s="108">
        <v>0</v>
      </c>
      <c r="M685" s="108">
        <v>0</v>
      </c>
      <c r="N685" s="108">
        <v>0</v>
      </c>
      <c r="O685" s="100">
        <v>1477300</v>
      </c>
      <c r="P685" s="112">
        <f t="shared" si="102"/>
        <v>5029.9625468164795</v>
      </c>
      <c r="Q685" s="105">
        <v>9673</v>
      </c>
      <c r="R685" s="101" t="s">
        <v>42</v>
      </c>
    </row>
    <row r="686" spans="1:20" s="21" customFormat="1" ht="28.15" customHeight="1" x14ac:dyDescent="0.25">
      <c r="A686" s="131" t="s">
        <v>1890</v>
      </c>
      <c r="B686" s="95" t="s">
        <v>483</v>
      </c>
      <c r="C686" s="104">
        <v>1960</v>
      </c>
      <c r="D686" s="97" t="s">
        <v>21</v>
      </c>
      <c r="E686" s="97" t="s">
        <v>20</v>
      </c>
      <c r="F686" s="115">
        <v>2</v>
      </c>
      <c r="G686" s="115">
        <v>1</v>
      </c>
      <c r="H686" s="112">
        <v>281.2</v>
      </c>
      <c r="I686" s="112">
        <v>112.5</v>
      </c>
      <c r="J686" s="112">
        <v>168.7</v>
      </c>
      <c r="K686" s="105">
        <f t="shared" si="103"/>
        <v>1854600</v>
      </c>
      <c r="L686" s="108">
        <v>0</v>
      </c>
      <c r="M686" s="108">
        <v>0</v>
      </c>
      <c r="N686" s="108">
        <v>0</v>
      </c>
      <c r="O686" s="100">
        <v>1854600</v>
      </c>
      <c r="P686" s="112">
        <f t="shared" si="102"/>
        <v>6595.3058321479375</v>
      </c>
      <c r="Q686" s="105">
        <v>9673</v>
      </c>
      <c r="R686" s="54" t="s">
        <v>43</v>
      </c>
    </row>
    <row r="687" spans="1:20" s="33" customFormat="1" ht="28.15" customHeight="1" x14ac:dyDescent="0.25">
      <c r="A687" s="131" t="s">
        <v>1891</v>
      </c>
      <c r="B687" s="63" t="s">
        <v>929</v>
      </c>
      <c r="C687" s="104">
        <v>1952</v>
      </c>
      <c r="D687" s="104" t="s">
        <v>21</v>
      </c>
      <c r="E687" s="104" t="s">
        <v>20</v>
      </c>
      <c r="F687" s="115">
        <v>4</v>
      </c>
      <c r="G687" s="115">
        <v>1</v>
      </c>
      <c r="H687" s="119">
        <v>1328.1</v>
      </c>
      <c r="I687" s="119">
        <v>35.299999999999997</v>
      </c>
      <c r="J687" s="119">
        <v>1124.5999999999999</v>
      </c>
      <c r="K687" s="112">
        <f>SUM(L687:O687)</f>
        <v>4086899.34</v>
      </c>
      <c r="L687" s="112">
        <v>0</v>
      </c>
      <c r="M687" s="112">
        <v>0</v>
      </c>
      <c r="N687" s="112">
        <v>0</v>
      </c>
      <c r="O687" s="100">
        <v>4086899.34</v>
      </c>
      <c r="P687" s="112">
        <f>K687/H687</f>
        <v>3077.2527219335893</v>
      </c>
      <c r="Q687" s="112">
        <v>9673</v>
      </c>
      <c r="R687" s="117" t="s">
        <v>42</v>
      </c>
    </row>
    <row r="688" spans="1:20" s="21" customFormat="1" ht="27" customHeight="1" x14ac:dyDescent="0.25">
      <c r="A688" s="153" t="s">
        <v>1892</v>
      </c>
      <c r="B688" s="167" t="s">
        <v>484</v>
      </c>
      <c r="C688" s="147">
        <v>1947</v>
      </c>
      <c r="D688" s="149" t="s">
        <v>21</v>
      </c>
      <c r="E688" s="149" t="s">
        <v>20</v>
      </c>
      <c r="F688" s="151">
        <v>2</v>
      </c>
      <c r="G688" s="151">
        <v>1</v>
      </c>
      <c r="H688" s="156">
        <v>746.4</v>
      </c>
      <c r="I688" s="156">
        <v>0</v>
      </c>
      <c r="J688" s="156">
        <v>468</v>
      </c>
      <c r="K688" s="105">
        <f>SUM(L688:O688)</f>
        <v>118539.22</v>
      </c>
      <c r="L688" s="108">
        <v>0</v>
      </c>
      <c r="M688" s="108">
        <v>0</v>
      </c>
      <c r="N688" s="108">
        <v>0</v>
      </c>
      <c r="O688" s="100">
        <v>118539.22</v>
      </c>
      <c r="P688" s="112">
        <f>K688/H688</f>
        <v>158.81460342979636</v>
      </c>
      <c r="Q688" s="105">
        <v>9673</v>
      </c>
      <c r="R688" s="117" t="s">
        <v>41</v>
      </c>
    </row>
    <row r="689" spans="1:18" s="21" customFormat="1" ht="27" customHeight="1" x14ac:dyDescent="0.25">
      <c r="A689" s="154"/>
      <c r="B689" s="168"/>
      <c r="C689" s="148"/>
      <c r="D689" s="150"/>
      <c r="E689" s="150"/>
      <c r="F689" s="152"/>
      <c r="G689" s="152"/>
      <c r="H689" s="157"/>
      <c r="I689" s="157"/>
      <c r="J689" s="157"/>
      <c r="K689" s="105">
        <f>SUM(L689:O689)</f>
        <v>1368525.6</v>
      </c>
      <c r="L689" s="108">
        <v>0</v>
      </c>
      <c r="M689" s="108">
        <v>0</v>
      </c>
      <c r="N689" s="108">
        <v>0</v>
      </c>
      <c r="O689" s="100">
        <v>1368525.6</v>
      </c>
      <c r="P689" s="112">
        <f>K689/H688</f>
        <v>1833.5016077170419</v>
      </c>
      <c r="Q689" s="112">
        <v>9673</v>
      </c>
      <c r="R689" s="117" t="s">
        <v>42</v>
      </c>
    </row>
    <row r="690" spans="1:18" s="21" customFormat="1" ht="27" customHeight="1" x14ac:dyDescent="0.25">
      <c r="A690" s="131" t="s">
        <v>1893</v>
      </c>
      <c r="B690" s="118" t="s">
        <v>485</v>
      </c>
      <c r="C690" s="104">
        <v>1960</v>
      </c>
      <c r="D690" s="97" t="s">
        <v>21</v>
      </c>
      <c r="E690" s="97" t="s">
        <v>20</v>
      </c>
      <c r="F690" s="115">
        <v>5</v>
      </c>
      <c r="G690" s="115">
        <v>4</v>
      </c>
      <c r="H690" s="112">
        <v>3042.69</v>
      </c>
      <c r="I690" s="112">
        <v>186.22</v>
      </c>
      <c r="J690" s="112">
        <v>2856.47</v>
      </c>
      <c r="K690" s="105">
        <f t="shared" si="103"/>
        <v>7949700</v>
      </c>
      <c r="L690" s="108">
        <v>0</v>
      </c>
      <c r="M690" s="108">
        <v>0</v>
      </c>
      <c r="N690" s="108">
        <v>0</v>
      </c>
      <c r="O690" s="100">
        <v>7949700</v>
      </c>
      <c r="P690" s="112">
        <f t="shared" si="102"/>
        <v>2612.7209804482218</v>
      </c>
      <c r="Q690" s="105">
        <v>9673</v>
      </c>
      <c r="R690" s="54" t="s">
        <v>43</v>
      </c>
    </row>
    <row r="691" spans="1:18" s="21" customFormat="1" ht="27" customHeight="1" x14ac:dyDescent="0.25">
      <c r="A691" s="131" t="s">
        <v>1894</v>
      </c>
      <c r="B691" s="95" t="s">
        <v>489</v>
      </c>
      <c r="C691" s="104">
        <v>1961</v>
      </c>
      <c r="D691" s="97" t="s">
        <v>21</v>
      </c>
      <c r="E691" s="97" t="s">
        <v>20</v>
      </c>
      <c r="F691" s="115">
        <v>2</v>
      </c>
      <c r="G691" s="115">
        <v>2</v>
      </c>
      <c r="H691" s="112">
        <v>649.67999999999995</v>
      </c>
      <c r="I691" s="112">
        <v>0</v>
      </c>
      <c r="J691" s="112">
        <v>649.67999999999995</v>
      </c>
      <c r="K691" s="105">
        <f>SUM(L691:O691)</f>
        <v>3884100</v>
      </c>
      <c r="L691" s="108">
        <v>0</v>
      </c>
      <c r="M691" s="108">
        <v>0</v>
      </c>
      <c r="N691" s="108">
        <v>0</v>
      </c>
      <c r="O691" s="100">
        <v>3884100</v>
      </c>
      <c r="P691" s="112">
        <f>K691/H691</f>
        <v>5978.4817140746218</v>
      </c>
      <c r="Q691" s="105">
        <v>9673</v>
      </c>
      <c r="R691" s="101" t="s">
        <v>43</v>
      </c>
    </row>
    <row r="692" spans="1:18" s="21" customFormat="1" ht="27" customHeight="1" x14ac:dyDescent="0.25">
      <c r="A692" s="131" t="s">
        <v>1895</v>
      </c>
      <c r="B692" s="95" t="s">
        <v>486</v>
      </c>
      <c r="C692" s="104">
        <v>1961</v>
      </c>
      <c r="D692" s="97" t="s">
        <v>21</v>
      </c>
      <c r="E692" s="97" t="s">
        <v>20</v>
      </c>
      <c r="F692" s="115">
        <v>5</v>
      </c>
      <c r="G692" s="115">
        <v>4</v>
      </c>
      <c r="H692" s="112">
        <v>3143.61</v>
      </c>
      <c r="I692" s="112">
        <v>522.4</v>
      </c>
      <c r="J692" s="112">
        <v>2621.21</v>
      </c>
      <c r="K692" s="105">
        <f>SUM(L692:O692)</f>
        <v>7894260</v>
      </c>
      <c r="L692" s="108">
        <v>0</v>
      </c>
      <c r="M692" s="108">
        <v>0</v>
      </c>
      <c r="N692" s="108">
        <v>0</v>
      </c>
      <c r="O692" s="100">
        <v>7894260</v>
      </c>
      <c r="P692" s="112">
        <f>K692/H692</f>
        <v>2511.2084514300436</v>
      </c>
      <c r="Q692" s="105">
        <v>9673</v>
      </c>
      <c r="R692" s="101" t="s">
        <v>43</v>
      </c>
    </row>
    <row r="693" spans="1:18" s="21" customFormat="1" ht="27" customHeight="1" x14ac:dyDescent="0.25">
      <c r="A693" s="131" t="s">
        <v>1896</v>
      </c>
      <c r="B693" s="95" t="s">
        <v>490</v>
      </c>
      <c r="C693" s="104">
        <v>1960</v>
      </c>
      <c r="D693" s="97" t="s">
        <v>21</v>
      </c>
      <c r="E693" s="97" t="s">
        <v>20</v>
      </c>
      <c r="F693" s="115">
        <v>5</v>
      </c>
      <c r="G693" s="115">
        <v>2</v>
      </c>
      <c r="H693" s="112">
        <v>1658.15</v>
      </c>
      <c r="I693" s="112">
        <v>40.4</v>
      </c>
      <c r="J693" s="112">
        <v>1617.75</v>
      </c>
      <c r="K693" s="105">
        <f>SUM(L693:O693)</f>
        <v>3980460</v>
      </c>
      <c r="L693" s="108">
        <v>0</v>
      </c>
      <c r="M693" s="108">
        <v>0</v>
      </c>
      <c r="N693" s="108">
        <v>0</v>
      </c>
      <c r="O693" s="100">
        <v>3980460</v>
      </c>
      <c r="P693" s="112">
        <f>K693/H693</f>
        <v>2400.5427735729577</v>
      </c>
      <c r="Q693" s="105">
        <v>9673</v>
      </c>
      <c r="R693" s="54" t="s">
        <v>43</v>
      </c>
    </row>
    <row r="694" spans="1:18" s="21" customFormat="1" ht="27" customHeight="1" x14ac:dyDescent="0.25">
      <c r="A694" s="131" t="s">
        <v>1897</v>
      </c>
      <c r="B694" s="95" t="s">
        <v>493</v>
      </c>
      <c r="C694" s="104">
        <v>1960</v>
      </c>
      <c r="D694" s="97" t="s">
        <v>21</v>
      </c>
      <c r="E694" s="97" t="s">
        <v>20</v>
      </c>
      <c r="F694" s="115">
        <v>5</v>
      </c>
      <c r="G694" s="115">
        <v>2</v>
      </c>
      <c r="H694" s="112">
        <v>1599.68</v>
      </c>
      <c r="I694" s="112">
        <v>68.7</v>
      </c>
      <c r="J694" s="112">
        <v>1530.98</v>
      </c>
      <c r="K694" s="105">
        <f t="shared" si="103"/>
        <v>3934920</v>
      </c>
      <c r="L694" s="108">
        <v>0</v>
      </c>
      <c r="M694" s="108">
        <v>0</v>
      </c>
      <c r="N694" s="108">
        <v>0</v>
      </c>
      <c r="O694" s="100">
        <v>3934920</v>
      </c>
      <c r="P694" s="112">
        <f t="shared" si="102"/>
        <v>2459.8169633926786</v>
      </c>
      <c r="Q694" s="105">
        <v>9673</v>
      </c>
      <c r="R694" s="54" t="s">
        <v>43</v>
      </c>
    </row>
    <row r="695" spans="1:18" s="21" customFormat="1" ht="27" customHeight="1" x14ac:dyDescent="0.25">
      <c r="A695" s="131" t="s">
        <v>1898</v>
      </c>
      <c r="B695" s="95" t="s">
        <v>494</v>
      </c>
      <c r="C695" s="104">
        <v>1960</v>
      </c>
      <c r="D695" s="97" t="s">
        <v>21</v>
      </c>
      <c r="E695" s="97" t="s">
        <v>20</v>
      </c>
      <c r="F695" s="115">
        <v>5</v>
      </c>
      <c r="G695" s="115">
        <v>2</v>
      </c>
      <c r="H695" s="112">
        <v>1361.3</v>
      </c>
      <c r="I695" s="112">
        <v>31.5</v>
      </c>
      <c r="J695" s="112">
        <v>1329.8</v>
      </c>
      <c r="K695" s="105">
        <f t="shared" si="103"/>
        <v>4034580</v>
      </c>
      <c r="L695" s="108">
        <v>0</v>
      </c>
      <c r="M695" s="108">
        <v>0</v>
      </c>
      <c r="N695" s="108">
        <v>0</v>
      </c>
      <c r="O695" s="100">
        <v>4034580</v>
      </c>
      <c r="P695" s="112">
        <f t="shared" si="102"/>
        <v>2963.7699258062148</v>
      </c>
      <c r="Q695" s="105">
        <v>9673</v>
      </c>
      <c r="R695" s="54" t="s">
        <v>43</v>
      </c>
    </row>
    <row r="696" spans="1:18" s="21" customFormat="1" ht="27" customHeight="1" x14ac:dyDescent="0.25">
      <c r="A696" s="131" t="s">
        <v>1899</v>
      </c>
      <c r="B696" s="95" t="s">
        <v>495</v>
      </c>
      <c r="C696" s="104">
        <v>1960</v>
      </c>
      <c r="D696" s="97" t="s">
        <v>21</v>
      </c>
      <c r="E696" s="97" t="s">
        <v>20</v>
      </c>
      <c r="F696" s="115">
        <v>5</v>
      </c>
      <c r="G696" s="115">
        <v>2</v>
      </c>
      <c r="H696" s="112">
        <v>1602.26</v>
      </c>
      <c r="I696" s="112">
        <v>87.3</v>
      </c>
      <c r="J696" s="112">
        <v>1514.96</v>
      </c>
      <c r="K696" s="105">
        <f t="shared" si="103"/>
        <v>3949440</v>
      </c>
      <c r="L696" s="108">
        <v>0</v>
      </c>
      <c r="M696" s="108">
        <v>0</v>
      </c>
      <c r="N696" s="108">
        <v>0</v>
      </c>
      <c r="O696" s="100">
        <v>3949440</v>
      </c>
      <c r="P696" s="112">
        <f t="shared" si="102"/>
        <v>2464.9183028971579</v>
      </c>
      <c r="Q696" s="105">
        <v>9673</v>
      </c>
      <c r="R696" s="54" t="s">
        <v>43</v>
      </c>
    </row>
    <row r="697" spans="1:18" s="21" customFormat="1" ht="27" customHeight="1" x14ac:dyDescent="0.25">
      <c r="A697" s="131" t="s">
        <v>1900</v>
      </c>
      <c r="B697" s="95" t="s">
        <v>496</v>
      </c>
      <c r="C697" s="104">
        <v>1960</v>
      </c>
      <c r="D697" s="97" t="s">
        <v>21</v>
      </c>
      <c r="E697" s="97" t="s">
        <v>20</v>
      </c>
      <c r="F697" s="115">
        <v>5</v>
      </c>
      <c r="G697" s="115">
        <v>2</v>
      </c>
      <c r="H697" s="112">
        <v>1572.95</v>
      </c>
      <c r="I697" s="112">
        <v>40.5</v>
      </c>
      <c r="J697" s="112">
        <v>1532.45</v>
      </c>
      <c r="K697" s="105">
        <f t="shared" si="103"/>
        <v>3939540</v>
      </c>
      <c r="L697" s="108">
        <v>0</v>
      </c>
      <c r="M697" s="108">
        <v>0</v>
      </c>
      <c r="N697" s="108">
        <v>0</v>
      </c>
      <c r="O697" s="100">
        <v>3939540</v>
      </c>
      <c r="P697" s="112">
        <f t="shared" si="102"/>
        <v>2504.5551352554116</v>
      </c>
      <c r="Q697" s="105">
        <v>9673</v>
      </c>
      <c r="R697" s="54" t="s">
        <v>43</v>
      </c>
    </row>
    <row r="698" spans="1:18" s="21" customFormat="1" ht="27" customHeight="1" x14ac:dyDescent="0.25">
      <c r="A698" s="131" t="s">
        <v>1901</v>
      </c>
      <c r="B698" s="95" t="s">
        <v>487</v>
      </c>
      <c r="C698" s="104">
        <v>1961</v>
      </c>
      <c r="D698" s="97" t="s">
        <v>21</v>
      </c>
      <c r="E698" s="97" t="s">
        <v>20</v>
      </c>
      <c r="F698" s="115">
        <v>4</v>
      </c>
      <c r="G698" s="115">
        <v>3</v>
      </c>
      <c r="H698" s="112">
        <v>2692</v>
      </c>
      <c r="I698" s="112">
        <v>467.9</v>
      </c>
      <c r="J698" s="112">
        <v>1092.18</v>
      </c>
      <c r="K698" s="105">
        <f>SUM(L698:O698)</f>
        <v>11697685.68</v>
      </c>
      <c r="L698" s="108">
        <v>0</v>
      </c>
      <c r="M698" s="108">
        <v>0</v>
      </c>
      <c r="N698" s="108">
        <v>0</v>
      </c>
      <c r="O698" s="100">
        <v>11697685.68</v>
      </c>
      <c r="P698" s="112">
        <f>K698/H698</f>
        <v>4345.3512927191678</v>
      </c>
      <c r="Q698" s="105">
        <v>9673</v>
      </c>
      <c r="R698" s="101" t="s">
        <v>41</v>
      </c>
    </row>
    <row r="699" spans="1:18" s="21" customFormat="1" ht="27" customHeight="1" x14ac:dyDescent="0.25">
      <c r="A699" s="131" t="s">
        <v>1902</v>
      </c>
      <c r="B699" s="95" t="s">
        <v>488</v>
      </c>
      <c r="C699" s="104">
        <v>1961</v>
      </c>
      <c r="D699" s="97" t="s">
        <v>21</v>
      </c>
      <c r="E699" s="97" t="s">
        <v>20</v>
      </c>
      <c r="F699" s="115">
        <v>5</v>
      </c>
      <c r="G699" s="115">
        <v>2</v>
      </c>
      <c r="H699" s="112">
        <v>1524.25</v>
      </c>
      <c r="I699" s="112">
        <v>509</v>
      </c>
      <c r="J699" s="112">
        <v>1015.25</v>
      </c>
      <c r="K699" s="105">
        <f>SUM(L699:O699)</f>
        <v>3971880</v>
      </c>
      <c r="L699" s="108">
        <v>0</v>
      </c>
      <c r="M699" s="108">
        <v>0</v>
      </c>
      <c r="N699" s="108">
        <v>0</v>
      </c>
      <c r="O699" s="100">
        <v>3971880</v>
      </c>
      <c r="P699" s="112">
        <f>K699/H699</f>
        <v>2605.7930129571919</v>
      </c>
      <c r="Q699" s="105">
        <v>9673</v>
      </c>
      <c r="R699" s="101" t="s">
        <v>43</v>
      </c>
    </row>
    <row r="700" spans="1:18" s="21" customFormat="1" ht="27" customHeight="1" x14ac:dyDescent="0.25">
      <c r="A700" s="131" t="s">
        <v>1903</v>
      </c>
      <c r="B700" s="95" t="s">
        <v>491</v>
      </c>
      <c r="C700" s="104">
        <v>1960</v>
      </c>
      <c r="D700" s="97" t="s">
        <v>21</v>
      </c>
      <c r="E700" s="97" t="s">
        <v>20</v>
      </c>
      <c r="F700" s="115">
        <v>5</v>
      </c>
      <c r="G700" s="115">
        <v>2</v>
      </c>
      <c r="H700" s="112">
        <v>1457.14</v>
      </c>
      <c r="I700" s="112">
        <v>146</v>
      </c>
      <c r="J700" s="112">
        <v>1311.14</v>
      </c>
      <c r="K700" s="105">
        <f>SUM(L700:O700)</f>
        <v>3926340</v>
      </c>
      <c r="L700" s="108">
        <v>0</v>
      </c>
      <c r="M700" s="108">
        <v>0</v>
      </c>
      <c r="N700" s="108">
        <v>0</v>
      </c>
      <c r="O700" s="100">
        <v>3926340</v>
      </c>
      <c r="P700" s="112">
        <f>K700/H700</f>
        <v>2694.5523422594943</v>
      </c>
      <c r="Q700" s="105">
        <v>9673</v>
      </c>
      <c r="R700" s="54" t="s">
        <v>43</v>
      </c>
    </row>
    <row r="701" spans="1:18" s="21" customFormat="1" ht="27" customHeight="1" x14ac:dyDescent="0.25">
      <c r="A701" s="131" t="s">
        <v>1904</v>
      </c>
      <c r="B701" s="95" t="s">
        <v>492</v>
      </c>
      <c r="C701" s="104">
        <v>1960</v>
      </c>
      <c r="D701" s="97" t="s">
        <v>21</v>
      </c>
      <c r="E701" s="97" t="s">
        <v>20</v>
      </c>
      <c r="F701" s="115">
        <v>5</v>
      </c>
      <c r="G701" s="115">
        <v>3</v>
      </c>
      <c r="H701" s="112">
        <v>2397.1799999999998</v>
      </c>
      <c r="I701" s="112">
        <v>347.6</v>
      </c>
      <c r="J701" s="112">
        <v>2022.58</v>
      </c>
      <c r="K701" s="105">
        <f>SUM(L701:O701)</f>
        <v>6181560</v>
      </c>
      <c r="L701" s="108">
        <v>0</v>
      </c>
      <c r="M701" s="108">
        <v>0</v>
      </c>
      <c r="N701" s="108">
        <v>0</v>
      </c>
      <c r="O701" s="100">
        <v>6181560</v>
      </c>
      <c r="P701" s="112">
        <f>K701/H701</f>
        <v>2578.6799489400046</v>
      </c>
      <c r="Q701" s="105">
        <v>9673</v>
      </c>
      <c r="R701" s="54" t="s">
        <v>43</v>
      </c>
    </row>
    <row r="702" spans="1:18" s="21" customFormat="1" ht="27" customHeight="1" x14ac:dyDescent="0.25">
      <c r="A702" s="131" t="s">
        <v>1905</v>
      </c>
      <c r="B702" s="95" t="s">
        <v>497</v>
      </c>
      <c r="C702" s="104">
        <v>1961</v>
      </c>
      <c r="D702" s="97" t="s">
        <v>21</v>
      </c>
      <c r="E702" s="97" t="s">
        <v>20</v>
      </c>
      <c r="F702" s="115">
        <v>5</v>
      </c>
      <c r="G702" s="115">
        <v>2</v>
      </c>
      <c r="H702" s="112">
        <v>1590.88</v>
      </c>
      <c r="I702" s="112">
        <v>0</v>
      </c>
      <c r="J702" s="112">
        <v>1590.88</v>
      </c>
      <c r="K702" s="105">
        <f t="shared" si="103"/>
        <v>3880800</v>
      </c>
      <c r="L702" s="108">
        <v>0</v>
      </c>
      <c r="M702" s="108">
        <v>0</v>
      </c>
      <c r="N702" s="108">
        <v>0</v>
      </c>
      <c r="O702" s="100">
        <v>3880800</v>
      </c>
      <c r="P702" s="112">
        <f t="shared" si="102"/>
        <v>2439.4046062556572</v>
      </c>
      <c r="Q702" s="105">
        <v>9673</v>
      </c>
      <c r="R702" s="101" t="s">
        <v>43</v>
      </c>
    </row>
    <row r="703" spans="1:18" s="33" customFormat="1" ht="27" customHeight="1" x14ac:dyDescent="0.25">
      <c r="A703" s="131" t="s">
        <v>1906</v>
      </c>
      <c r="B703" s="63" t="s">
        <v>939</v>
      </c>
      <c r="C703" s="104">
        <v>1941</v>
      </c>
      <c r="D703" s="104" t="s">
        <v>21</v>
      </c>
      <c r="E703" s="104" t="s">
        <v>20</v>
      </c>
      <c r="F703" s="115">
        <v>4</v>
      </c>
      <c r="G703" s="115">
        <v>3</v>
      </c>
      <c r="H703" s="119">
        <v>3995.7</v>
      </c>
      <c r="I703" s="119">
        <v>3035.9</v>
      </c>
      <c r="J703" s="119">
        <v>2059.64</v>
      </c>
      <c r="K703" s="112">
        <f>SUM(L703:O703)</f>
        <v>367317.96</v>
      </c>
      <c r="L703" s="112">
        <v>0</v>
      </c>
      <c r="M703" s="112">
        <v>0</v>
      </c>
      <c r="N703" s="112">
        <v>0</v>
      </c>
      <c r="O703" s="100">
        <v>367317.96</v>
      </c>
      <c r="P703" s="112">
        <f t="shared" si="102"/>
        <v>91.928312936406641</v>
      </c>
      <c r="Q703" s="112">
        <v>9673</v>
      </c>
      <c r="R703" s="117" t="s">
        <v>41</v>
      </c>
    </row>
    <row r="704" spans="1:18" s="33" customFormat="1" ht="27" customHeight="1" x14ac:dyDescent="0.25">
      <c r="A704" s="131" t="s">
        <v>1907</v>
      </c>
      <c r="B704" s="63" t="s">
        <v>962</v>
      </c>
      <c r="C704" s="104">
        <v>1946</v>
      </c>
      <c r="D704" s="104" t="s">
        <v>21</v>
      </c>
      <c r="E704" s="104" t="s">
        <v>20</v>
      </c>
      <c r="F704" s="115">
        <v>4</v>
      </c>
      <c r="G704" s="115">
        <v>6</v>
      </c>
      <c r="H704" s="119">
        <v>5733.3</v>
      </c>
      <c r="I704" s="119">
        <v>4736</v>
      </c>
      <c r="J704" s="119">
        <v>3520.64</v>
      </c>
      <c r="K704" s="112">
        <f>SUM(L704:O704)</f>
        <v>13956660.52</v>
      </c>
      <c r="L704" s="112">
        <v>0</v>
      </c>
      <c r="M704" s="112">
        <v>0</v>
      </c>
      <c r="N704" s="112">
        <v>0</v>
      </c>
      <c r="O704" s="108">
        <v>13956660.52</v>
      </c>
      <c r="P704" s="112">
        <f t="shared" si="102"/>
        <v>2434.3154064849214</v>
      </c>
      <c r="Q704" s="112">
        <v>9673</v>
      </c>
      <c r="R704" s="117" t="s">
        <v>41</v>
      </c>
    </row>
    <row r="705" spans="1:18" s="21" customFormat="1" ht="27" customHeight="1" x14ac:dyDescent="0.25">
      <c r="A705" s="153" t="s">
        <v>1908</v>
      </c>
      <c r="B705" s="167" t="s">
        <v>498</v>
      </c>
      <c r="C705" s="147">
        <v>1946</v>
      </c>
      <c r="D705" s="149" t="s">
        <v>21</v>
      </c>
      <c r="E705" s="149" t="s">
        <v>20</v>
      </c>
      <c r="F705" s="151">
        <v>3</v>
      </c>
      <c r="G705" s="151">
        <v>4</v>
      </c>
      <c r="H705" s="156">
        <v>2965.2</v>
      </c>
      <c r="I705" s="156">
        <v>226.3</v>
      </c>
      <c r="J705" s="156">
        <v>1579.88</v>
      </c>
      <c r="K705" s="105">
        <f t="shared" si="103"/>
        <v>200000</v>
      </c>
      <c r="L705" s="108">
        <v>0</v>
      </c>
      <c r="M705" s="108">
        <v>0</v>
      </c>
      <c r="N705" s="108">
        <v>0</v>
      </c>
      <c r="O705" s="100">
        <v>200000</v>
      </c>
      <c r="P705" s="112">
        <f t="shared" si="102"/>
        <v>67.449075947659523</v>
      </c>
      <c r="Q705" s="105">
        <v>9673</v>
      </c>
      <c r="R705" s="117" t="s">
        <v>41</v>
      </c>
    </row>
    <row r="706" spans="1:18" s="21" customFormat="1" ht="27" customHeight="1" x14ac:dyDescent="0.25">
      <c r="A706" s="154"/>
      <c r="B706" s="168"/>
      <c r="C706" s="148"/>
      <c r="D706" s="150"/>
      <c r="E706" s="150"/>
      <c r="F706" s="152"/>
      <c r="G706" s="152"/>
      <c r="H706" s="157"/>
      <c r="I706" s="157"/>
      <c r="J706" s="157"/>
      <c r="K706" s="105">
        <f>SUM(L706:O706)</f>
        <v>6167959.2000000002</v>
      </c>
      <c r="L706" s="108">
        <v>0</v>
      </c>
      <c r="M706" s="108">
        <v>0</v>
      </c>
      <c r="N706" s="108">
        <v>0</v>
      </c>
      <c r="O706" s="100">
        <v>6167959.2000000002</v>
      </c>
      <c r="P706" s="112">
        <f>K706/H705</f>
        <v>2080.1157426143263</v>
      </c>
      <c r="Q706" s="105">
        <v>9673</v>
      </c>
      <c r="R706" s="101" t="s">
        <v>42</v>
      </c>
    </row>
    <row r="707" spans="1:18" s="21" customFormat="1" ht="27" customHeight="1" x14ac:dyDescent="0.25">
      <c r="A707" s="153" t="s">
        <v>1909</v>
      </c>
      <c r="B707" s="167" t="s">
        <v>499</v>
      </c>
      <c r="C707" s="147">
        <v>1941</v>
      </c>
      <c r="D707" s="149" t="s">
        <v>21</v>
      </c>
      <c r="E707" s="149" t="s">
        <v>20</v>
      </c>
      <c r="F707" s="151">
        <v>3</v>
      </c>
      <c r="G707" s="151">
        <v>2</v>
      </c>
      <c r="H707" s="156">
        <v>1461</v>
      </c>
      <c r="I707" s="156">
        <v>545</v>
      </c>
      <c r="J707" s="156">
        <v>659.05</v>
      </c>
      <c r="K707" s="105">
        <f t="shared" si="103"/>
        <v>186810.04</v>
      </c>
      <c r="L707" s="108">
        <v>0</v>
      </c>
      <c r="M707" s="108">
        <v>0</v>
      </c>
      <c r="N707" s="108">
        <v>0</v>
      </c>
      <c r="O707" s="100">
        <v>186810.04</v>
      </c>
      <c r="P707" s="112">
        <f t="shared" si="102"/>
        <v>127.86450376454484</v>
      </c>
      <c r="Q707" s="105">
        <v>9673</v>
      </c>
      <c r="R707" s="117" t="s">
        <v>41</v>
      </c>
    </row>
    <row r="708" spans="1:18" s="21" customFormat="1" ht="27" customHeight="1" x14ac:dyDescent="0.25">
      <c r="A708" s="154"/>
      <c r="B708" s="168"/>
      <c r="C708" s="148"/>
      <c r="D708" s="150"/>
      <c r="E708" s="150"/>
      <c r="F708" s="152"/>
      <c r="G708" s="152"/>
      <c r="H708" s="157"/>
      <c r="I708" s="157"/>
      <c r="J708" s="157"/>
      <c r="K708" s="105">
        <f>SUM(L708:O708)</f>
        <v>3418366.8</v>
      </c>
      <c r="L708" s="108">
        <v>0</v>
      </c>
      <c r="M708" s="108">
        <v>0</v>
      </c>
      <c r="N708" s="108">
        <v>0</v>
      </c>
      <c r="O708" s="100">
        <v>3418366.8</v>
      </c>
      <c r="P708" s="112">
        <f>K708/H707</f>
        <v>2339.7445585215605</v>
      </c>
      <c r="Q708" s="105">
        <v>9673</v>
      </c>
      <c r="R708" s="101" t="s">
        <v>42</v>
      </c>
    </row>
    <row r="709" spans="1:18" s="21" customFormat="1" ht="27" customHeight="1" x14ac:dyDescent="0.25">
      <c r="A709" s="131" t="s">
        <v>1910</v>
      </c>
      <c r="B709" s="95" t="s">
        <v>500</v>
      </c>
      <c r="C709" s="104">
        <v>1960</v>
      </c>
      <c r="D709" s="97" t="s">
        <v>21</v>
      </c>
      <c r="E709" s="97" t="s">
        <v>20</v>
      </c>
      <c r="F709" s="115">
        <v>5</v>
      </c>
      <c r="G709" s="115">
        <v>9</v>
      </c>
      <c r="H709" s="112">
        <v>10097.799999999999</v>
      </c>
      <c r="I709" s="112">
        <v>1803.7</v>
      </c>
      <c r="J709" s="112">
        <v>7275.2</v>
      </c>
      <c r="K709" s="105">
        <f t="shared" si="103"/>
        <v>30393400</v>
      </c>
      <c r="L709" s="108">
        <v>0</v>
      </c>
      <c r="M709" s="108">
        <v>0</v>
      </c>
      <c r="N709" s="108">
        <v>0</v>
      </c>
      <c r="O709" s="100">
        <v>30393400</v>
      </c>
      <c r="P709" s="112">
        <f t="shared" si="102"/>
        <v>3009.9031472201868</v>
      </c>
      <c r="Q709" s="105">
        <v>9673</v>
      </c>
      <c r="R709" s="54" t="s">
        <v>43</v>
      </c>
    </row>
    <row r="710" spans="1:18" s="21" customFormat="1" ht="27" customHeight="1" x14ac:dyDescent="0.25">
      <c r="A710" s="131" t="s">
        <v>1911</v>
      </c>
      <c r="B710" s="95" t="s">
        <v>501</v>
      </c>
      <c r="C710" s="104">
        <v>1961</v>
      </c>
      <c r="D710" s="97" t="s">
        <v>21</v>
      </c>
      <c r="E710" s="97" t="s">
        <v>20</v>
      </c>
      <c r="F710" s="115">
        <v>5</v>
      </c>
      <c r="G710" s="115">
        <v>2</v>
      </c>
      <c r="H710" s="112">
        <v>2005</v>
      </c>
      <c r="I710" s="112">
        <v>104.6</v>
      </c>
      <c r="J710" s="112">
        <v>1669.26</v>
      </c>
      <c r="K710" s="105">
        <f t="shared" si="103"/>
        <v>6115000</v>
      </c>
      <c r="L710" s="108">
        <v>0</v>
      </c>
      <c r="M710" s="108">
        <v>0</v>
      </c>
      <c r="N710" s="108">
        <v>0</v>
      </c>
      <c r="O710" s="100">
        <v>6115000</v>
      </c>
      <c r="P710" s="112">
        <f t="shared" si="102"/>
        <v>3049.8753117206984</v>
      </c>
      <c r="Q710" s="105">
        <v>9673</v>
      </c>
      <c r="R710" s="101" t="s">
        <v>43</v>
      </c>
    </row>
    <row r="711" spans="1:18" s="21" customFormat="1" ht="27" customHeight="1" x14ac:dyDescent="0.25">
      <c r="A711" s="131" t="s">
        <v>1912</v>
      </c>
      <c r="B711" s="95" t="s">
        <v>502</v>
      </c>
      <c r="C711" s="104">
        <v>1960</v>
      </c>
      <c r="D711" s="97" t="s">
        <v>21</v>
      </c>
      <c r="E711" s="97" t="s">
        <v>20</v>
      </c>
      <c r="F711" s="115">
        <v>2</v>
      </c>
      <c r="G711" s="115">
        <v>1</v>
      </c>
      <c r="H711" s="112">
        <v>286.7</v>
      </c>
      <c r="I711" s="112">
        <v>30.2</v>
      </c>
      <c r="J711" s="112">
        <v>256.5</v>
      </c>
      <c r="K711" s="105">
        <f t="shared" si="103"/>
        <v>1636800</v>
      </c>
      <c r="L711" s="108">
        <v>0</v>
      </c>
      <c r="M711" s="108">
        <v>0</v>
      </c>
      <c r="N711" s="108">
        <v>0</v>
      </c>
      <c r="O711" s="100">
        <v>1636800</v>
      </c>
      <c r="P711" s="112">
        <f t="shared" si="102"/>
        <v>5709.103592605511</v>
      </c>
      <c r="Q711" s="105">
        <v>9673</v>
      </c>
      <c r="R711" s="54" t="s">
        <v>43</v>
      </c>
    </row>
    <row r="712" spans="1:18" s="21" customFormat="1" ht="27" customHeight="1" x14ac:dyDescent="0.25">
      <c r="A712" s="131" t="s">
        <v>1913</v>
      </c>
      <c r="B712" s="95" t="s">
        <v>506</v>
      </c>
      <c r="C712" s="104">
        <v>1959</v>
      </c>
      <c r="D712" s="97" t="s">
        <v>21</v>
      </c>
      <c r="E712" s="97" t="s">
        <v>20</v>
      </c>
      <c r="F712" s="115">
        <v>2</v>
      </c>
      <c r="G712" s="115">
        <v>1</v>
      </c>
      <c r="H712" s="112">
        <v>271.89999999999998</v>
      </c>
      <c r="I712" s="112">
        <v>0</v>
      </c>
      <c r="J712" s="112">
        <v>271.89999999999998</v>
      </c>
      <c r="K712" s="105">
        <f t="shared" si="103"/>
        <v>1247398.68</v>
      </c>
      <c r="L712" s="108">
        <v>0</v>
      </c>
      <c r="M712" s="108">
        <v>0</v>
      </c>
      <c r="N712" s="108">
        <v>0</v>
      </c>
      <c r="O712" s="100">
        <v>1247398.68</v>
      </c>
      <c r="P712" s="112">
        <f t="shared" si="102"/>
        <v>4587.7112173593232</v>
      </c>
      <c r="Q712" s="105">
        <v>9673</v>
      </c>
      <c r="R712" s="117" t="s">
        <v>42</v>
      </c>
    </row>
    <row r="713" spans="1:18" s="21" customFormat="1" ht="27" customHeight="1" x14ac:dyDescent="0.25">
      <c r="A713" s="131" t="s">
        <v>1914</v>
      </c>
      <c r="B713" s="95" t="s">
        <v>507</v>
      </c>
      <c r="C713" s="104">
        <v>1960</v>
      </c>
      <c r="D713" s="97" t="s">
        <v>21</v>
      </c>
      <c r="E713" s="97" t="s">
        <v>20</v>
      </c>
      <c r="F713" s="115">
        <v>2</v>
      </c>
      <c r="G713" s="115">
        <v>1</v>
      </c>
      <c r="H713" s="112">
        <v>282.5</v>
      </c>
      <c r="I713" s="112">
        <v>0</v>
      </c>
      <c r="J713" s="112">
        <v>282.5</v>
      </c>
      <c r="K713" s="105">
        <f t="shared" si="103"/>
        <v>1598520</v>
      </c>
      <c r="L713" s="108">
        <v>0</v>
      </c>
      <c r="M713" s="108">
        <v>0</v>
      </c>
      <c r="N713" s="108">
        <v>0</v>
      </c>
      <c r="O713" s="100">
        <v>1598520</v>
      </c>
      <c r="P713" s="112">
        <f t="shared" si="102"/>
        <v>5658.4778761061943</v>
      </c>
      <c r="Q713" s="105">
        <v>9673</v>
      </c>
      <c r="R713" s="54" t="s">
        <v>43</v>
      </c>
    </row>
    <row r="714" spans="1:18" s="21" customFormat="1" ht="27" customHeight="1" x14ac:dyDescent="0.25">
      <c r="A714" s="131" t="s">
        <v>1915</v>
      </c>
      <c r="B714" s="95" t="s">
        <v>508</v>
      </c>
      <c r="C714" s="104">
        <v>1961</v>
      </c>
      <c r="D714" s="97" t="s">
        <v>21</v>
      </c>
      <c r="E714" s="97" t="s">
        <v>20</v>
      </c>
      <c r="F714" s="115">
        <v>2</v>
      </c>
      <c r="G714" s="115">
        <v>1</v>
      </c>
      <c r="H714" s="119">
        <v>284.60000000000002</v>
      </c>
      <c r="I714" s="119">
        <v>0</v>
      </c>
      <c r="J714" s="119">
        <v>284.60000000000002</v>
      </c>
      <c r="K714" s="105">
        <f t="shared" si="103"/>
        <v>1716000</v>
      </c>
      <c r="L714" s="108">
        <v>0</v>
      </c>
      <c r="M714" s="108">
        <v>0</v>
      </c>
      <c r="N714" s="108">
        <v>0</v>
      </c>
      <c r="O714" s="100">
        <v>1716000</v>
      </c>
      <c r="P714" s="112">
        <f t="shared" si="102"/>
        <v>6029.5151089248066</v>
      </c>
      <c r="Q714" s="105">
        <v>9673</v>
      </c>
      <c r="R714" s="101" t="s">
        <v>43</v>
      </c>
    </row>
    <row r="715" spans="1:18" s="21" customFormat="1" ht="27" customHeight="1" x14ac:dyDescent="0.25">
      <c r="A715" s="131" t="s">
        <v>1916</v>
      </c>
      <c r="B715" s="95" t="s">
        <v>509</v>
      </c>
      <c r="C715" s="104">
        <v>1958</v>
      </c>
      <c r="D715" s="97" t="s">
        <v>21</v>
      </c>
      <c r="E715" s="97" t="s">
        <v>20</v>
      </c>
      <c r="F715" s="115">
        <v>2</v>
      </c>
      <c r="G715" s="115">
        <v>1</v>
      </c>
      <c r="H715" s="119">
        <v>271.89999999999998</v>
      </c>
      <c r="I715" s="119">
        <v>0</v>
      </c>
      <c r="J715" s="119">
        <v>271.89999999999998</v>
      </c>
      <c r="K715" s="105">
        <f t="shared" si="103"/>
        <v>1274787</v>
      </c>
      <c r="L715" s="108">
        <v>0</v>
      </c>
      <c r="M715" s="108">
        <v>0</v>
      </c>
      <c r="N715" s="108">
        <v>0</v>
      </c>
      <c r="O715" s="100">
        <v>1274787</v>
      </c>
      <c r="P715" s="112">
        <f t="shared" si="102"/>
        <v>4688.4406031629278</v>
      </c>
      <c r="Q715" s="105">
        <v>9673</v>
      </c>
      <c r="R715" s="101" t="s">
        <v>42</v>
      </c>
    </row>
    <row r="716" spans="1:18" s="21" customFormat="1" ht="27" customHeight="1" x14ac:dyDescent="0.25">
      <c r="A716" s="131" t="s">
        <v>1917</v>
      </c>
      <c r="B716" s="95" t="s">
        <v>510</v>
      </c>
      <c r="C716" s="104">
        <v>1958</v>
      </c>
      <c r="D716" s="97" t="s">
        <v>21</v>
      </c>
      <c r="E716" s="97" t="s">
        <v>20</v>
      </c>
      <c r="F716" s="115">
        <v>2</v>
      </c>
      <c r="G716" s="115">
        <v>1</v>
      </c>
      <c r="H716" s="119">
        <v>274.3</v>
      </c>
      <c r="I716" s="119">
        <v>0</v>
      </c>
      <c r="J716" s="119">
        <v>274.3</v>
      </c>
      <c r="K716" s="105">
        <f t="shared" si="103"/>
        <v>1302381.97</v>
      </c>
      <c r="L716" s="108">
        <v>0</v>
      </c>
      <c r="M716" s="108">
        <v>0</v>
      </c>
      <c r="N716" s="108">
        <v>0</v>
      </c>
      <c r="O716" s="100">
        <v>1302381.97</v>
      </c>
      <c r="P716" s="112">
        <f t="shared" si="102"/>
        <v>4748.0203062340497</v>
      </c>
      <c r="Q716" s="105">
        <v>9673</v>
      </c>
      <c r="R716" s="101" t="s">
        <v>42</v>
      </c>
    </row>
    <row r="717" spans="1:18" s="21" customFormat="1" ht="27" customHeight="1" x14ac:dyDescent="0.25">
      <c r="A717" s="131" t="s">
        <v>1918</v>
      </c>
      <c r="B717" s="95" t="s">
        <v>503</v>
      </c>
      <c r="C717" s="104">
        <v>1958</v>
      </c>
      <c r="D717" s="97" t="s">
        <v>21</v>
      </c>
      <c r="E717" s="97" t="s">
        <v>20</v>
      </c>
      <c r="F717" s="115">
        <v>2</v>
      </c>
      <c r="G717" s="115">
        <v>1</v>
      </c>
      <c r="H717" s="112">
        <v>436.77</v>
      </c>
      <c r="I717" s="112">
        <v>0</v>
      </c>
      <c r="J717" s="112">
        <v>436.77</v>
      </c>
      <c r="K717" s="105">
        <f>SUM(L717:O717)</f>
        <v>2044841.01</v>
      </c>
      <c r="L717" s="108">
        <v>0</v>
      </c>
      <c r="M717" s="108">
        <v>0</v>
      </c>
      <c r="N717" s="108">
        <v>0</v>
      </c>
      <c r="O717" s="100">
        <v>2044841.01</v>
      </c>
      <c r="P717" s="112">
        <f>K717/H717</f>
        <v>4681.734116354145</v>
      </c>
      <c r="Q717" s="105">
        <v>9673</v>
      </c>
      <c r="R717" s="101" t="s">
        <v>42</v>
      </c>
    </row>
    <row r="718" spans="1:18" s="21" customFormat="1" ht="27" customHeight="1" x14ac:dyDescent="0.25">
      <c r="A718" s="131" t="s">
        <v>1919</v>
      </c>
      <c r="B718" s="95" t="s">
        <v>504</v>
      </c>
      <c r="C718" s="104">
        <v>1960</v>
      </c>
      <c r="D718" s="97" t="s">
        <v>21</v>
      </c>
      <c r="E718" s="97" t="s">
        <v>20</v>
      </c>
      <c r="F718" s="115">
        <v>2</v>
      </c>
      <c r="G718" s="115">
        <v>1</v>
      </c>
      <c r="H718" s="112">
        <v>272.89999999999998</v>
      </c>
      <c r="I718" s="112">
        <v>0</v>
      </c>
      <c r="J718" s="112">
        <v>272.89999999999998</v>
      </c>
      <c r="K718" s="105">
        <f>SUM(L718:O718)</f>
        <v>1689600</v>
      </c>
      <c r="L718" s="108">
        <v>0</v>
      </c>
      <c r="M718" s="108">
        <v>0</v>
      </c>
      <c r="N718" s="108">
        <v>0</v>
      </c>
      <c r="O718" s="100">
        <v>1689600</v>
      </c>
      <c r="P718" s="112">
        <f>K718/H718</f>
        <v>6191.278856724075</v>
      </c>
      <c r="Q718" s="105">
        <v>9673</v>
      </c>
      <c r="R718" s="54" t="s">
        <v>43</v>
      </c>
    </row>
    <row r="719" spans="1:18" s="21" customFormat="1" ht="27" customHeight="1" x14ac:dyDescent="0.25">
      <c r="A719" s="131" t="s">
        <v>1920</v>
      </c>
      <c r="B719" s="95" t="s">
        <v>505</v>
      </c>
      <c r="C719" s="104">
        <v>1959</v>
      </c>
      <c r="D719" s="97" t="s">
        <v>21</v>
      </c>
      <c r="E719" s="97" t="s">
        <v>20</v>
      </c>
      <c r="F719" s="115">
        <v>3</v>
      </c>
      <c r="G719" s="115">
        <v>3</v>
      </c>
      <c r="H719" s="112">
        <v>1490.77</v>
      </c>
      <c r="I719" s="112">
        <v>0</v>
      </c>
      <c r="J719" s="112">
        <v>1490.77</v>
      </c>
      <c r="K719" s="105">
        <f>SUM(L719:O719)</f>
        <v>4991248.0999999996</v>
      </c>
      <c r="L719" s="108">
        <v>0</v>
      </c>
      <c r="M719" s="108">
        <v>0</v>
      </c>
      <c r="N719" s="108">
        <v>0</v>
      </c>
      <c r="O719" s="100">
        <v>4991248.0999999996</v>
      </c>
      <c r="P719" s="112">
        <f>K719/H719</f>
        <v>3348.1007130543276</v>
      </c>
      <c r="Q719" s="105">
        <v>9673</v>
      </c>
      <c r="R719" s="117" t="s">
        <v>42</v>
      </c>
    </row>
    <row r="720" spans="1:18" s="21" customFormat="1" ht="27" customHeight="1" x14ac:dyDescent="0.25">
      <c r="A720" s="131" t="s">
        <v>1921</v>
      </c>
      <c r="B720" s="118" t="s">
        <v>511</v>
      </c>
      <c r="C720" s="104">
        <v>1959</v>
      </c>
      <c r="D720" s="97" t="s">
        <v>21</v>
      </c>
      <c r="E720" s="97" t="s">
        <v>20</v>
      </c>
      <c r="F720" s="115">
        <v>3</v>
      </c>
      <c r="G720" s="115">
        <v>3</v>
      </c>
      <c r="H720" s="119">
        <v>1458.4</v>
      </c>
      <c r="I720" s="119">
        <v>178.5</v>
      </c>
      <c r="J720" s="119">
        <v>1279.9000000000001</v>
      </c>
      <c r="K720" s="105">
        <f t="shared" si="103"/>
        <v>5263500</v>
      </c>
      <c r="L720" s="108">
        <v>0</v>
      </c>
      <c r="M720" s="108">
        <v>0</v>
      </c>
      <c r="N720" s="108">
        <v>0</v>
      </c>
      <c r="O720" s="100">
        <v>5263500</v>
      </c>
      <c r="P720" s="112">
        <f t="shared" si="102"/>
        <v>3609.0921557871638</v>
      </c>
      <c r="Q720" s="105">
        <v>9673</v>
      </c>
      <c r="R720" s="117" t="s">
        <v>42</v>
      </c>
    </row>
    <row r="721" spans="1:207" s="21" customFormat="1" ht="27" customHeight="1" x14ac:dyDescent="0.25">
      <c r="A721" s="131" t="s">
        <v>1922</v>
      </c>
      <c r="B721" s="118" t="s">
        <v>512</v>
      </c>
      <c r="C721" s="104">
        <v>1959</v>
      </c>
      <c r="D721" s="97" t="s">
        <v>21</v>
      </c>
      <c r="E721" s="97" t="s">
        <v>20</v>
      </c>
      <c r="F721" s="115">
        <v>2</v>
      </c>
      <c r="G721" s="115">
        <v>1</v>
      </c>
      <c r="H721" s="119">
        <v>278.3</v>
      </c>
      <c r="I721" s="119">
        <v>0</v>
      </c>
      <c r="J721" s="119">
        <v>278.3</v>
      </c>
      <c r="K721" s="105">
        <f t="shared" si="103"/>
        <v>1353697.95</v>
      </c>
      <c r="L721" s="108">
        <v>0</v>
      </c>
      <c r="M721" s="108">
        <v>0</v>
      </c>
      <c r="N721" s="108">
        <v>0</v>
      </c>
      <c r="O721" s="100">
        <v>1353697.95</v>
      </c>
      <c r="P721" s="112">
        <f t="shared" si="102"/>
        <v>4864.167984189723</v>
      </c>
      <c r="Q721" s="105">
        <v>9673</v>
      </c>
      <c r="R721" s="117" t="s">
        <v>42</v>
      </c>
    </row>
    <row r="722" spans="1:207" s="21" customFormat="1" ht="27" customHeight="1" x14ac:dyDescent="0.25">
      <c r="A722" s="131" t="s">
        <v>1923</v>
      </c>
      <c r="B722" s="118" t="s">
        <v>513</v>
      </c>
      <c r="C722" s="104">
        <v>1959</v>
      </c>
      <c r="D722" s="97" t="s">
        <v>21</v>
      </c>
      <c r="E722" s="97" t="s">
        <v>20</v>
      </c>
      <c r="F722" s="115">
        <v>2</v>
      </c>
      <c r="G722" s="115">
        <v>2</v>
      </c>
      <c r="H722" s="119">
        <v>589.29999999999995</v>
      </c>
      <c r="I722" s="119">
        <v>0</v>
      </c>
      <c r="J722" s="119">
        <v>589.29999999999995</v>
      </c>
      <c r="K722" s="105">
        <f t="shared" si="103"/>
        <v>2521772.96</v>
      </c>
      <c r="L722" s="108">
        <v>0</v>
      </c>
      <c r="M722" s="108">
        <v>0</v>
      </c>
      <c r="N722" s="108">
        <v>0</v>
      </c>
      <c r="O722" s="100">
        <v>2521772.96</v>
      </c>
      <c r="P722" s="112">
        <f t="shared" si="102"/>
        <v>4279.2685559137963</v>
      </c>
      <c r="Q722" s="105">
        <v>9673</v>
      </c>
      <c r="R722" s="117" t="s">
        <v>42</v>
      </c>
    </row>
    <row r="723" spans="1:207" s="21" customFormat="1" ht="27" customHeight="1" x14ac:dyDescent="0.25">
      <c r="A723" s="131" t="s">
        <v>1924</v>
      </c>
      <c r="B723" s="95" t="s">
        <v>514</v>
      </c>
      <c r="C723" s="104">
        <v>1958</v>
      </c>
      <c r="D723" s="97" t="s">
        <v>21</v>
      </c>
      <c r="E723" s="97" t="s">
        <v>20</v>
      </c>
      <c r="F723" s="115">
        <v>2</v>
      </c>
      <c r="G723" s="115">
        <v>1</v>
      </c>
      <c r="H723" s="119">
        <v>355.89</v>
      </c>
      <c r="I723" s="119">
        <v>0</v>
      </c>
      <c r="J723" s="119">
        <v>355.89</v>
      </c>
      <c r="K723" s="105">
        <f t="shared" si="103"/>
        <v>1990104</v>
      </c>
      <c r="L723" s="108">
        <v>0</v>
      </c>
      <c r="M723" s="108">
        <v>0</v>
      </c>
      <c r="N723" s="108">
        <v>0</v>
      </c>
      <c r="O723" s="100">
        <v>1990104</v>
      </c>
      <c r="P723" s="112">
        <f t="shared" si="102"/>
        <v>5591.907611902554</v>
      </c>
      <c r="Q723" s="105">
        <v>9673</v>
      </c>
      <c r="R723" s="101" t="s">
        <v>42</v>
      </c>
    </row>
    <row r="724" spans="1:207" s="21" customFormat="1" ht="27" customHeight="1" x14ac:dyDescent="0.25">
      <c r="A724" s="131" t="s">
        <v>1925</v>
      </c>
      <c r="B724" s="95" t="s">
        <v>515</v>
      </c>
      <c r="C724" s="104">
        <v>1961</v>
      </c>
      <c r="D724" s="97" t="s">
        <v>21</v>
      </c>
      <c r="E724" s="97" t="s">
        <v>20</v>
      </c>
      <c r="F724" s="115">
        <v>3</v>
      </c>
      <c r="G724" s="115">
        <v>3</v>
      </c>
      <c r="H724" s="119">
        <v>1089.8</v>
      </c>
      <c r="I724" s="119">
        <v>181.4</v>
      </c>
      <c r="J724" s="119">
        <v>908.4</v>
      </c>
      <c r="K724" s="105">
        <f t="shared" si="103"/>
        <v>4612740</v>
      </c>
      <c r="L724" s="108">
        <v>0</v>
      </c>
      <c r="M724" s="108">
        <v>0</v>
      </c>
      <c r="N724" s="108">
        <v>0</v>
      </c>
      <c r="O724" s="100">
        <v>4612740</v>
      </c>
      <c r="P724" s="112">
        <f t="shared" si="102"/>
        <v>4232.6481923288675</v>
      </c>
      <c r="Q724" s="105">
        <v>9673</v>
      </c>
      <c r="R724" s="101" t="s">
        <v>43</v>
      </c>
    </row>
    <row r="725" spans="1:207" s="33" customFormat="1" ht="27" customHeight="1" x14ac:dyDescent="0.25">
      <c r="A725" s="131" t="s">
        <v>1926</v>
      </c>
      <c r="B725" s="63" t="s">
        <v>935</v>
      </c>
      <c r="C725" s="104">
        <v>1952</v>
      </c>
      <c r="D725" s="104" t="s">
        <v>21</v>
      </c>
      <c r="E725" s="104" t="s">
        <v>20</v>
      </c>
      <c r="F725" s="115">
        <v>3</v>
      </c>
      <c r="G725" s="115">
        <v>3</v>
      </c>
      <c r="H725" s="119">
        <v>2147.1999999999998</v>
      </c>
      <c r="I725" s="119">
        <v>1695.6</v>
      </c>
      <c r="J725" s="119">
        <v>189.26</v>
      </c>
      <c r="K725" s="112">
        <f>SUM(L725:O725)</f>
        <v>4548983.59</v>
      </c>
      <c r="L725" s="112">
        <v>0</v>
      </c>
      <c r="M725" s="112">
        <v>0</v>
      </c>
      <c r="N725" s="112">
        <v>0</v>
      </c>
      <c r="O725" s="100">
        <v>4548983.59</v>
      </c>
      <c r="P725" s="112">
        <f t="shared" si="102"/>
        <v>2118.5653828241434</v>
      </c>
      <c r="Q725" s="112">
        <v>9673</v>
      </c>
      <c r="R725" s="117" t="s">
        <v>41</v>
      </c>
    </row>
    <row r="726" spans="1:207" s="21" customFormat="1" ht="27" customHeight="1" x14ac:dyDescent="0.25">
      <c r="A726" s="131" t="s">
        <v>1927</v>
      </c>
      <c r="B726" s="95" t="s">
        <v>516</v>
      </c>
      <c r="C726" s="104">
        <v>1959</v>
      </c>
      <c r="D726" s="97" t="s">
        <v>21</v>
      </c>
      <c r="E726" s="97" t="s">
        <v>20</v>
      </c>
      <c r="F726" s="115">
        <v>2</v>
      </c>
      <c r="G726" s="115">
        <v>1</v>
      </c>
      <c r="H726" s="119">
        <v>283.2</v>
      </c>
      <c r="I726" s="119">
        <v>0</v>
      </c>
      <c r="J726" s="119">
        <v>283.2</v>
      </c>
      <c r="K726" s="105">
        <f t="shared" si="103"/>
        <v>1323965.02</v>
      </c>
      <c r="L726" s="108">
        <v>0</v>
      </c>
      <c r="M726" s="108">
        <v>0</v>
      </c>
      <c r="N726" s="108">
        <v>0</v>
      </c>
      <c r="O726" s="100">
        <v>1323965.02</v>
      </c>
      <c r="P726" s="112">
        <f t="shared" si="102"/>
        <v>4675.0177259887005</v>
      </c>
      <c r="Q726" s="105">
        <v>9673</v>
      </c>
      <c r="R726" s="117" t="s">
        <v>42</v>
      </c>
    </row>
    <row r="727" spans="1:207" s="21" customFormat="1" ht="27" customHeight="1" x14ac:dyDescent="0.25">
      <c r="A727" s="131" t="s">
        <v>1928</v>
      </c>
      <c r="B727" s="95" t="s">
        <v>517</v>
      </c>
      <c r="C727" s="104">
        <v>1958</v>
      </c>
      <c r="D727" s="97" t="s">
        <v>21</v>
      </c>
      <c r="E727" s="97" t="s">
        <v>20</v>
      </c>
      <c r="F727" s="115">
        <v>2</v>
      </c>
      <c r="G727" s="115">
        <v>1</v>
      </c>
      <c r="H727" s="119">
        <v>273.3</v>
      </c>
      <c r="I727" s="119">
        <v>0</v>
      </c>
      <c r="J727" s="119">
        <v>273.3</v>
      </c>
      <c r="K727" s="105">
        <f t="shared" si="103"/>
        <v>1287855.23</v>
      </c>
      <c r="L727" s="108">
        <v>0</v>
      </c>
      <c r="M727" s="108">
        <v>0</v>
      </c>
      <c r="N727" s="108">
        <v>0</v>
      </c>
      <c r="O727" s="100">
        <v>1287855.23</v>
      </c>
      <c r="P727" s="112">
        <f t="shared" si="102"/>
        <v>4712.2401390413461</v>
      </c>
      <c r="Q727" s="105">
        <v>9673</v>
      </c>
      <c r="R727" s="101" t="s">
        <v>42</v>
      </c>
    </row>
    <row r="728" spans="1:207" s="21" customFormat="1" ht="27" customHeight="1" x14ac:dyDescent="0.25">
      <c r="A728" s="131" t="s">
        <v>1929</v>
      </c>
      <c r="B728" s="95" t="s">
        <v>518</v>
      </c>
      <c r="C728" s="104">
        <v>1959</v>
      </c>
      <c r="D728" s="97" t="s">
        <v>21</v>
      </c>
      <c r="E728" s="97" t="s">
        <v>20</v>
      </c>
      <c r="F728" s="115">
        <v>2</v>
      </c>
      <c r="G728" s="115">
        <v>3</v>
      </c>
      <c r="H728" s="119">
        <v>874.2</v>
      </c>
      <c r="I728" s="119">
        <v>0</v>
      </c>
      <c r="J728" s="119">
        <v>874.2</v>
      </c>
      <c r="K728" s="105">
        <f t="shared" si="103"/>
        <v>4858700</v>
      </c>
      <c r="L728" s="108">
        <v>0</v>
      </c>
      <c r="M728" s="108">
        <v>0</v>
      </c>
      <c r="N728" s="108">
        <v>0</v>
      </c>
      <c r="O728" s="100">
        <v>4858700</v>
      </c>
      <c r="P728" s="112">
        <f t="shared" si="102"/>
        <v>5557.8814916495076</v>
      </c>
      <c r="Q728" s="105">
        <v>9673</v>
      </c>
      <c r="R728" s="117" t="s">
        <v>42</v>
      </c>
    </row>
    <row r="729" spans="1:207" s="21" customFormat="1" ht="27" customHeight="1" x14ac:dyDescent="0.25">
      <c r="A729" s="131" t="s">
        <v>1930</v>
      </c>
      <c r="B729" s="95" t="s">
        <v>519</v>
      </c>
      <c r="C729" s="104">
        <v>1962</v>
      </c>
      <c r="D729" s="97" t="s">
        <v>21</v>
      </c>
      <c r="E729" s="97" t="s">
        <v>20</v>
      </c>
      <c r="F729" s="115">
        <v>3</v>
      </c>
      <c r="G729" s="115">
        <v>3</v>
      </c>
      <c r="H729" s="119">
        <v>1514.05</v>
      </c>
      <c r="I729" s="119">
        <v>0</v>
      </c>
      <c r="J729" s="119">
        <v>1514.05</v>
      </c>
      <c r="K729" s="105">
        <f t="shared" si="103"/>
        <v>10450810</v>
      </c>
      <c r="L729" s="108">
        <v>0</v>
      </c>
      <c r="M729" s="108">
        <v>0</v>
      </c>
      <c r="N729" s="108">
        <v>0</v>
      </c>
      <c r="O729" s="100">
        <v>10450810</v>
      </c>
      <c r="P729" s="112">
        <f t="shared" si="102"/>
        <v>6902.5527558535059</v>
      </c>
      <c r="Q729" s="105">
        <v>9673</v>
      </c>
      <c r="R729" s="101" t="s">
        <v>43</v>
      </c>
    </row>
    <row r="730" spans="1:207" s="21" customFormat="1" ht="27" customHeight="1" x14ac:dyDescent="0.25">
      <c r="A730" s="131" t="s">
        <v>1931</v>
      </c>
      <c r="B730" s="95" t="s">
        <v>521</v>
      </c>
      <c r="C730" s="104">
        <v>1961</v>
      </c>
      <c r="D730" s="97" t="s">
        <v>21</v>
      </c>
      <c r="E730" s="97" t="s">
        <v>20</v>
      </c>
      <c r="F730" s="115">
        <v>5</v>
      </c>
      <c r="G730" s="115">
        <v>4</v>
      </c>
      <c r="H730" s="119">
        <v>3115.88</v>
      </c>
      <c r="I730" s="119">
        <v>0</v>
      </c>
      <c r="J730" s="119">
        <v>3115.88</v>
      </c>
      <c r="K730" s="105">
        <f>SUM(L730:O730)</f>
        <v>8005800</v>
      </c>
      <c r="L730" s="108">
        <v>0</v>
      </c>
      <c r="M730" s="108">
        <v>0</v>
      </c>
      <c r="N730" s="108">
        <v>0</v>
      </c>
      <c r="O730" s="100">
        <v>8005800</v>
      </c>
      <c r="P730" s="112">
        <f>K730/H730</f>
        <v>2569.3544038923192</v>
      </c>
      <c r="Q730" s="105">
        <v>9673</v>
      </c>
      <c r="R730" s="101" t="s">
        <v>43</v>
      </c>
    </row>
    <row r="731" spans="1:207" s="21" customFormat="1" ht="27" customHeight="1" x14ac:dyDescent="0.25">
      <c r="A731" s="131" t="s">
        <v>1932</v>
      </c>
      <c r="B731" s="95" t="s">
        <v>520</v>
      </c>
      <c r="C731" s="104">
        <v>1959</v>
      </c>
      <c r="D731" s="97" t="s">
        <v>21</v>
      </c>
      <c r="E731" s="97" t="s">
        <v>20</v>
      </c>
      <c r="F731" s="115">
        <v>2</v>
      </c>
      <c r="G731" s="115">
        <v>2</v>
      </c>
      <c r="H731" s="119">
        <v>476.2</v>
      </c>
      <c r="I731" s="119">
        <v>0</v>
      </c>
      <c r="J731" s="119">
        <v>476.2</v>
      </c>
      <c r="K731" s="105">
        <f t="shared" si="103"/>
        <v>2337500</v>
      </c>
      <c r="L731" s="108">
        <v>0</v>
      </c>
      <c r="M731" s="108">
        <v>0</v>
      </c>
      <c r="N731" s="108">
        <v>0</v>
      </c>
      <c r="O731" s="100">
        <v>2337500</v>
      </c>
      <c r="P731" s="112">
        <f t="shared" si="102"/>
        <v>4908.6518269634607</v>
      </c>
      <c r="Q731" s="105">
        <v>9673</v>
      </c>
      <c r="R731" s="117" t="s">
        <v>42</v>
      </c>
    </row>
    <row r="732" spans="1:207" s="21" customFormat="1" ht="28.15" customHeight="1" x14ac:dyDescent="0.25">
      <c r="A732" s="153" t="s">
        <v>1933</v>
      </c>
      <c r="B732" s="167" t="s">
        <v>522</v>
      </c>
      <c r="C732" s="147" t="s">
        <v>850</v>
      </c>
      <c r="D732" s="147" t="s">
        <v>21</v>
      </c>
      <c r="E732" s="149" t="s">
        <v>20</v>
      </c>
      <c r="F732" s="151">
        <v>4</v>
      </c>
      <c r="G732" s="151">
        <v>4</v>
      </c>
      <c r="H732" s="163">
        <v>3482.4</v>
      </c>
      <c r="I732" s="163">
        <v>246.7</v>
      </c>
      <c r="J732" s="163">
        <v>2321.61</v>
      </c>
      <c r="K732" s="105">
        <f t="shared" si="103"/>
        <v>4309443.47</v>
      </c>
      <c r="L732" s="108">
        <v>0</v>
      </c>
      <c r="M732" s="108">
        <v>0</v>
      </c>
      <c r="N732" s="108">
        <v>0</v>
      </c>
      <c r="O732" s="100">
        <v>4309443.47</v>
      </c>
      <c r="P732" s="112">
        <f t="shared" si="102"/>
        <v>1237.4923816907879</v>
      </c>
      <c r="Q732" s="105">
        <v>9673</v>
      </c>
      <c r="R732" s="117" t="s">
        <v>41</v>
      </c>
    </row>
    <row r="733" spans="1:207" s="21" customFormat="1" ht="28.15" customHeight="1" x14ac:dyDescent="0.25">
      <c r="A733" s="154"/>
      <c r="B733" s="168"/>
      <c r="C733" s="148"/>
      <c r="D733" s="148"/>
      <c r="E733" s="150"/>
      <c r="F733" s="152"/>
      <c r="G733" s="152"/>
      <c r="H733" s="164"/>
      <c r="I733" s="164"/>
      <c r="J733" s="164"/>
      <c r="K733" s="105">
        <f>SUM(L733:O733)</f>
        <v>813519.83</v>
      </c>
      <c r="L733" s="108">
        <v>0</v>
      </c>
      <c r="M733" s="108">
        <v>0</v>
      </c>
      <c r="N733" s="108">
        <v>0</v>
      </c>
      <c r="O733" s="100">
        <v>813519.83</v>
      </c>
      <c r="P733" s="112">
        <f>K733/H732</f>
        <v>233.60895646680447</v>
      </c>
      <c r="Q733" s="105">
        <v>9673</v>
      </c>
      <c r="R733" s="117" t="s">
        <v>42</v>
      </c>
    </row>
    <row r="734" spans="1:207" s="104" customFormat="1" ht="28.15" customHeight="1" x14ac:dyDescent="0.25">
      <c r="A734" s="101" t="s">
        <v>1934</v>
      </c>
      <c r="B734" s="95" t="s">
        <v>523</v>
      </c>
      <c r="C734" s="104">
        <v>1959</v>
      </c>
      <c r="D734" s="97" t="s">
        <v>21</v>
      </c>
      <c r="E734" s="97" t="s">
        <v>20</v>
      </c>
      <c r="F734" s="115">
        <v>2</v>
      </c>
      <c r="G734" s="115">
        <v>2</v>
      </c>
      <c r="H734" s="119">
        <v>278.13</v>
      </c>
      <c r="I734" s="119">
        <v>0</v>
      </c>
      <c r="J734" s="119">
        <v>278.13</v>
      </c>
      <c r="K734" s="105">
        <f t="shared" si="103"/>
        <v>1385024.4</v>
      </c>
      <c r="L734" s="108">
        <v>0</v>
      </c>
      <c r="M734" s="108">
        <v>0</v>
      </c>
      <c r="N734" s="108">
        <v>0</v>
      </c>
      <c r="O734" s="100">
        <v>1385024.4</v>
      </c>
      <c r="P734" s="112">
        <f t="shared" si="102"/>
        <v>4979.7734872182073</v>
      </c>
      <c r="Q734" s="105">
        <v>9673</v>
      </c>
      <c r="R734" s="117" t="s">
        <v>42</v>
      </c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1"/>
      <c r="CP734" s="21"/>
      <c r="CQ734" s="21"/>
      <c r="CR734" s="21"/>
      <c r="CS734" s="21"/>
      <c r="CT734" s="21"/>
      <c r="CU734" s="21"/>
      <c r="CV734" s="21"/>
      <c r="CW734" s="21"/>
      <c r="CX734" s="21"/>
      <c r="CY734" s="21"/>
      <c r="CZ734" s="21"/>
      <c r="DA734" s="21"/>
      <c r="DB734" s="21"/>
      <c r="DC734" s="21"/>
      <c r="DD734" s="21"/>
      <c r="DE734" s="21"/>
      <c r="DF734" s="21"/>
      <c r="DG734" s="21"/>
      <c r="DH734" s="21"/>
      <c r="DI734" s="21"/>
      <c r="DJ734" s="21"/>
      <c r="DK734" s="21"/>
      <c r="DL734" s="21"/>
      <c r="DM734" s="21"/>
      <c r="DN734" s="21"/>
      <c r="DO734" s="21"/>
      <c r="DP734" s="21"/>
      <c r="DQ734" s="21"/>
      <c r="DR734" s="21"/>
      <c r="DS734" s="21"/>
      <c r="DT734" s="21"/>
      <c r="DU734" s="21"/>
      <c r="DV734" s="21"/>
      <c r="DW734" s="21"/>
      <c r="DX734" s="21"/>
      <c r="DY734" s="21"/>
      <c r="DZ734" s="21"/>
      <c r="EA734" s="21"/>
      <c r="EB734" s="21"/>
      <c r="EC734" s="21"/>
      <c r="ED734" s="21"/>
      <c r="EE734" s="21"/>
      <c r="EF734" s="21"/>
      <c r="EG734" s="21"/>
      <c r="EH734" s="21"/>
      <c r="EI734" s="21"/>
      <c r="EJ734" s="21"/>
      <c r="EK734" s="21"/>
      <c r="EL734" s="21"/>
      <c r="EM734" s="21"/>
      <c r="EN734" s="21"/>
      <c r="EO734" s="21"/>
      <c r="EP734" s="21"/>
      <c r="EQ734" s="21"/>
      <c r="ER734" s="21"/>
      <c r="ES734" s="21"/>
      <c r="ET734" s="21"/>
      <c r="EU734" s="21"/>
      <c r="EV734" s="21"/>
      <c r="EW734" s="21"/>
      <c r="EX734" s="21"/>
      <c r="EY734" s="21"/>
      <c r="EZ734" s="21"/>
      <c r="FA734" s="21"/>
      <c r="FB734" s="21"/>
      <c r="FC734" s="21"/>
      <c r="FD734" s="21"/>
      <c r="FE734" s="21"/>
      <c r="FF734" s="21"/>
      <c r="FG734" s="21"/>
      <c r="FH734" s="21"/>
      <c r="FI734" s="21"/>
      <c r="FJ734" s="21"/>
      <c r="FK734" s="21"/>
      <c r="FL734" s="21"/>
      <c r="FM734" s="21"/>
      <c r="FN734" s="21"/>
      <c r="FO734" s="21"/>
      <c r="FP734" s="21"/>
      <c r="FQ734" s="21"/>
      <c r="FR734" s="21"/>
      <c r="FS734" s="21"/>
      <c r="FT734" s="21"/>
      <c r="FU734" s="21"/>
      <c r="FV734" s="21"/>
      <c r="FW734" s="21"/>
      <c r="FX734" s="21"/>
      <c r="FY734" s="21"/>
      <c r="FZ734" s="21"/>
      <c r="GA734" s="21"/>
      <c r="GB734" s="21"/>
      <c r="GC734" s="21"/>
      <c r="GD734" s="21"/>
      <c r="GE734" s="21"/>
      <c r="GF734" s="21"/>
      <c r="GG734" s="21"/>
      <c r="GH734" s="21"/>
      <c r="GI734" s="21"/>
      <c r="GJ734" s="21"/>
      <c r="GK734" s="21"/>
      <c r="GL734" s="21"/>
      <c r="GM734" s="21"/>
      <c r="GN734" s="21"/>
      <c r="GO734" s="21"/>
      <c r="GP734" s="21"/>
      <c r="GQ734" s="21"/>
      <c r="GR734" s="21"/>
      <c r="GS734" s="21"/>
      <c r="GT734" s="21"/>
      <c r="GU734" s="21"/>
      <c r="GV734" s="21"/>
      <c r="GW734" s="21"/>
      <c r="GX734" s="21"/>
      <c r="GY734" s="21"/>
    </row>
    <row r="735" spans="1:207" s="104" customFormat="1" ht="28.15" customHeight="1" x14ac:dyDescent="0.25">
      <c r="A735" s="101" t="s">
        <v>1935</v>
      </c>
      <c r="B735" s="95" t="s">
        <v>524</v>
      </c>
      <c r="C735" s="104">
        <v>1960</v>
      </c>
      <c r="D735" s="97" t="s">
        <v>21</v>
      </c>
      <c r="E735" s="97" t="s">
        <v>20</v>
      </c>
      <c r="F735" s="115">
        <v>3</v>
      </c>
      <c r="G735" s="115">
        <v>3</v>
      </c>
      <c r="H735" s="119">
        <v>1601.65</v>
      </c>
      <c r="I735" s="119">
        <v>172.1</v>
      </c>
      <c r="J735" s="119">
        <v>1429.55</v>
      </c>
      <c r="K735" s="105">
        <f t="shared" si="103"/>
        <v>5869380</v>
      </c>
      <c r="L735" s="108">
        <v>0</v>
      </c>
      <c r="M735" s="108">
        <v>0</v>
      </c>
      <c r="N735" s="108">
        <v>0</v>
      </c>
      <c r="O735" s="100">
        <v>5869380</v>
      </c>
      <c r="P735" s="112">
        <f t="shared" si="102"/>
        <v>3664.5833983704301</v>
      </c>
      <c r="Q735" s="105">
        <v>9673</v>
      </c>
      <c r="R735" s="54" t="s">
        <v>43</v>
      </c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1"/>
      <c r="CP735" s="21"/>
      <c r="CQ735" s="21"/>
      <c r="CR735" s="21"/>
      <c r="CS735" s="21"/>
      <c r="CT735" s="21"/>
      <c r="CU735" s="21"/>
      <c r="CV735" s="21"/>
      <c r="CW735" s="21"/>
      <c r="CX735" s="21"/>
      <c r="CY735" s="21"/>
      <c r="CZ735" s="21"/>
      <c r="DA735" s="21"/>
      <c r="DB735" s="21"/>
      <c r="DC735" s="21"/>
      <c r="DD735" s="21"/>
      <c r="DE735" s="21"/>
      <c r="DF735" s="21"/>
      <c r="DG735" s="21"/>
      <c r="DH735" s="21"/>
      <c r="DI735" s="21"/>
      <c r="DJ735" s="21"/>
      <c r="DK735" s="21"/>
      <c r="DL735" s="21"/>
      <c r="DM735" s="21"/>
      <c r="DN735" s="21"/>
      <c r="DO735" s="21"/>
      <c r="DP735" s="21"/>
      <c r="DQ735" s="21"/>
      <c r="DR735" s="21"/>
      <c r="DS735" s="21"/>
      <c r="DT735" s="21"/>
      <c r="DU735" s="21"/>
      <c r="DV735" s="21"/>
      <c r="DW735" s="21"/>
      <c r="DX735" s="21"/>
      <c r="DY735" s="21"/>
      <c r="DZ735" s="21"/>
      <c r="EA735" s="21"/>
      <c r="EB735" s="21"/>
      <c r="EC735" s="21"/>
      <c r="ED735" s="21"/>
      <c r="EE735" s="21"/>
      <c r="EF735" s="21"/>
      <c r="EG735" s="21"/>
      <c r="EH735" s="21"/>
      <c r="EI735" s="21"/>
      <c r="EJ735" s="21"/>
      <c r="EK735" s="21"/>
      <c r="EL735" s="21"/>
      <c r="EM735" s="21"/>
      <c r="EN735" s="21"/>
      <c r="EO735" s="21"/>
      <c r="EP735" s="21"/>
      <c r="EQ735" s="21"/>
      <c r="ER735" s="21"/>
      <c r="ES735" s="21"/>
      <c r="ET735" s="21"/>
      <c r="EU735" s="21"/>
      <c r="EV735" s="21"/>
      <c r="EW735" s="21"/>
      <c r="EX735" s="21"/>
      <c r="EY735" s="21"/>
      <c r="EZ735" s="21"/>
      <c r="FA735" s="21"/>
      <c r="FB735" s="21"/>
      <c r="FC735" s="21"/>
      <c r="FD735" s="21"/>
      <c r="FE735" s="21"/>
      <c r="FF735" s="21"/>
      <c r="FG735" s="21"/>
      <c r="FH735" s="21"/>
      <c r="FI735" s="21"/>
      <c r="FJ735" s="21"/>
      <c r="FK735" s="21"/>
      <c r="FL735" s="21"/>
      <c r="FM735" s="21"/>
      <c r="FN735" s="21"/>
      <c r="FO735" s="21"/>
      <c r="FP735" s="21"/>
      <c r="FQ735" s="21"/>
      <c r="FR735" s="21"/>
      <c r="FS735" s="21"/>
      <c r="FT735" s="21"/>
      <c r="FU735" s="21"/>
      <c r="FV735" s="21"/>
      <c r="FW735" s="21"/>
      <c r="FX735" s="21"/>
      <c r="FY735" s="21"/>
      <c r="FZ735" s="21"/>
      <c r="GA735" s="21"/>
      <c r="GB735" s="21"/>
      <c r="GC735" s="21"/>
      <c r="GD735" s="21"/>
      <c r="GE735" s="21"/>
      <c r="GF735" s="21"/>
      <c r="GG735" s="21"/>
      <c r="GH735" s="21"/>
      <c r="GI735" s="21"/>
      <c r="GJ735" s="21"/>
      <c r="GK735" s="21"/>
      <c r="GL735" s="21"/>
      <c r="GM735" s="21"/>
      <c r="GN735" s="21"/>
      <c r="GO735" s="21"/>
      <c r="GP735" s="21"/>
      <c r="GQ735" s="21"/>
      <c r="GR735" s="21"/>
      <c r="GS735" s="21"/>
      <c r="GT735" s="21"/>
      <c r="GU735" s="21"/>
      <c r="GV735" s="21"/>
      <c r="GW735" s="21"/>
      <c r="GX735" s="21"/>
      <c r="GY735" s="21"/>
    </row>
    <row r="736" spans="1:207" s="21" customFormat="1" ht="28.15" customHeight="1" x14ac:dyDescent="0.25">
      <c r="A736" s="101" t="s">
        <v>1936</v>
      </c>
      <c r="B736" s="95" t="s">
        <v>525</v>
      </c>
      <c r="C736" s="104">
        <v>1959</v>
      </c>
      <c r="D736" s="97" t="s">
        <v>21</v>
      </c>
      <c r="E736" s="97" t="s">
        <v>20</v>
      </c>
      <c r="F736" s="115">
        <v>2</v>
      </c>
      <c r="G736" s="115">
        <v>2</v>
      </c>
      <c r="H736" s="119">
        <v>431.7</v>
      </c>
      <c r="I736" s="119">
        <v>0</v>
      </c>
      <c r="J736" s="119">
        <v>431.7</v>
      </c>
      <c r="K736" s="105">
        <f t="shared" si="103"/>
        <v>2698300</v>
      </c>
      <c r="L736" s="108">
        <v>0</v>
      </c>
      <c r="M736" s="108">
        <v>0</v>
      </c>
      <c r="N736" s="108">
        <v>0</v>
      </c>
      <c r="O736" s="100">
        <v>2698300</v>
      </c>
      <c r="P736" s="112">
        <f t="shared" si="102"/>
        <v>6250.4053741023863</v>
      </c>
      <c r="Q736" s="105">
        <v>9673</v>
      </c>
      <c r="R736" s="117" t="s">
        <v>42</v>
      </c>
    </row>
    <row r="737" spans="1:207" s="21" customFormat="1" ht="28.15" customHeight="1" x14ac:dyDescent="0.25">
      <c r="A737" s="155" t="s">
        <v>1937</v>
      </c>
      <c r="B737" s="198" t="s">
        <v>526</v>
      </c>
      <c r="C737" s="192">
        <v>1956</v>
      </c>
      <c r="D737" s="169" t="s">
        <v>21</v>
      </c>
      <c r="E737" s="169" t="s">
        <v>20</v>
      </c>
      <c r="F737" s="187">
        <v>2</v>
      </c>
      <c r="G737" s="187">
        <v>1</v>
      </c>
      <c r="H737" s="188">
        <v>712.2</v>
      </c>
      <c r="I737" s="188">
        <v>0</v>
      </c>
      <c r="J737" s="188">
        <v>712.2</v>
      </c>
      <c r="K737" s="105">
        <f>SUM(L737:O737)</f>
        <v>80998.289999999994</v>
      </c>
      <c r="L737" s="108">
        <v>0</v>
      </c>
      <c r="M737" s="108">
        <v>0</v>
      </c>
      <c r="N737" s="108">
        <v>0</v>
      </c>
      <c r="O737" s="100">
        <v>80998.289999999994</v>
      </c>
      <c r="P737" s="112">
        <f t="shared" si="102"/>
        <v>113.72969671440605</v>
      </c>
      <c r="Q737" s="105">
        <v>9673</v>
      </c>
      <c r="R737" s="117" t="s">
        <v>41</v>
      </c>
    </row>
    <row r="738" spans="1:207" s="21" customFormat="1" ht="28.15" customHeight="1" x14ac:dyDescent="0.25">
      <c r="A738" s="155"/>
      <c r="B738" s="198"/>
      <c r="C738" s="192"/>
      <c r="D738" s="169"/>
      <c r="E738" s="169"/>
      <c r="F738" s="187"/>
      <c r="G738" s="187"/>
      <c r="H738" s="188"/>
      <c r="I738" s="188"/>
      <c r="J738" s="188"/>
      <c r="K738" s="105">
        <f t="shared" si="103"/>
        <v>4646400</v>
      </c>
      <c r="L738" s="108">
        <v>0</v>
      </c>
      <c r="M738" s="108">
        <v>0</v>
      </c>
      <c r="N738" s="108">
        <v>0</v>
      </c>
      <c r="O738" s="108">
        <v>4646400</v>
      </c>
      <c r="P738" s="112">
        <f>K738/H737</f>
        <v>6524.010109519797</v>
      </c>
      <c r="Q738" s="105">
        <v>9673</v>
      </c>
      <c r="R738" s="117" t="s">
        <v>42</v>
      </c>
      <c r="S738" s="102"/>
      <c r="T738" s="102"/>
      <c r="U738" s="102"/>
      <c r="V738" s="104"/>
      <c r="W738" s="104"/>
      <c r="X738" s="104"/>
      <c r="Y738" s="104"/>
      <c r="Z738" s="104"/>
      <c r="AA738" s="104"/>
      <c r="AB738" s="104"/>
      <c r="AC738" s="104"/>
      <c r="AD738" s="104"/>
      <c r="AE738" s="104"/>
      <c r="AF738" s="104"/>
      <c r="AG738" s="104"/>
      <c r="AH738" s="104"/>
      <c r="AI738" s="104"/>
      <c r="AJ738" s="104"/>
      <c r="AK738" s="104"/>
      <c r="AL738" s="104"/>
      <c r="AM738" s="104"/>
      <c r="AN738" s="104"/>
      <c r="AO738" s="104"/>
      <c r="AP738" s="104"/>
      <c r="AQ738" s="104"/>
      <c r="AR738" s="104"/>
      <c r="AS738" s="104"/>
      <c r="AT738" s="104"/>
      <c r="AU738" s="104"/>
      <c r="AV738" s="104"/>
      <c r="AW738" s="104"/>
      <c r="AX738" s="104"/>
      <c r="AY738" s="104"/>
      <c r="AZ738" s="104"/>
      <c r="BA738" s="104"/>
      <c r="BB738" s="104"/>
      <c r="BC738" s="104"/>
      <c r="BD738" s="104"/>
      <c r="BE738" s="104"/>
      <c r="BF738" s="104"/>
      <c r="BG738" s="104"/>
      <c r="BH738" s="104"/>
      <c r="BI738" s="104"/>
      <c r="BJ738" s="104"/>
      <c r="BK738" s="104"/>
      <c r="BL738" s="104"/>
      <c r="BM738" s="104"/>
      <c r="BN738" s="104"/>
      <c r="BO738" s="104"/>
      <c r="BP738" s="104"/>
      <c r="BQ738" s="104"/>
      <c r="BR738" s="104"/>
      <c r="BS738" s="104"/>
      <c r="BT738" s="104"/>
      <c r="BU738" s="104"/>
      <c r="BV738" s="104"/>
      <c r="BW738" s="104"/>
      <c r="BX738" s="104"/>
      <c r="BY738" s="104"/>
      <c r="BZ738" s="104"/>
      <c r="CA738" s="104"/>
      <c r="CB738" s="104"/>
      <c r="CC738" s="104"/>
      <c r="CD738" s="104"/>
      <c r="CE738" s="104"/>
      <c r="CF738" s="104"/>
      <c r="CG738" s="104"/>
      <c r="CH738" s="104"/>
      <c r="CI738" s="104"/>
      <c r="CJ738" s="104"/>
      <c r="CK738" s="104"/>
      <c r="CL738" s="104"/>
      <c r="CM738" s="104"/>
      <c r="CN738" s="104"/>
      <c r="CO738" s="104"/>
      <c r="CP738" s="104"/>
      <c r="CQ738" s="104"/>
      <c r="CR738" s="104"/>
      <c r="CS738" s="104"/>
      <c r="CT738" s="104"/>
      <c r="CU738" s="104"/>
      <c r="CV738" s="104"/>
      <c r="CW738" s="104"/>
      <c r="CX738" s="104"/>
      <c r="CY738" s="104"/>
      <c r="CZ738" s="104"/>
      <c r="DA738" s="104"/>
      <c r="DB738" s="104"/>
      <c r="DC738" s="104"/>
      <c r="DD738" s="104"/>
      <c r="DE738" s="104"/>
      <c r="DF738" s="104"/>
      <c r="DG738" s="104"/>
      <c r="DH738" s="104"/>
      <c r="DI738" s="104"/>
      <c r="DJ738" s="104"/>
      <c r="DK738" s="104"/>
      <c r="DL738" s="104"/>
      <c r="DM738" s="104"/>
      <c r="DN738" s="104"/>
      <c r="DO738" s="104"/>
      <c r="DP738" s="104"/>
      <c r="DQ738" s="104"/>
      <c r="DR738" s="104"/>
      <c r="DS738" s="104"/>
      <c r="DT738" s="104"/>
      <c r="DU738" s="104"/>
      <c r="DV738" s="104"/>
      <c r="DW738" s="104"/>
      <c r="DX738" s="104"/>
      <c r="DY738" s="104"/>
      <c r="DZ738" s="104"/>
      <c r="EA738" s="104"/>
      <c r="EB738" s="104"/>
      <c r="EC738" s="104"/>
      <c r="ED738" s="104"/>
      <c r="EE738" s="104"/>
      <c r="EF738" s="104"/>
      <c r="EG738" s="104"/>
      <c r="EH738" s="104"/>
      <c r="EI738" s="104"/>
      <c r="EJ738" s="104"/>
      <c r="EK738" s="104"/>
      <c r="EL738" s="104"/>
      <c r="EM738" s="104"/>
      <c r="EN738" s="104"/>
      <c r="EO738" s="104"/>
      <c r="EP738" s="104"/>
      <c r="EQ738" s="104"/>
      <c r="ER738" s="104"/>
      <c r="ES738" s="104"/>
      <c r="ET738" s="104"/>
      <c r="EU738" s="104"/>
      <c r="EV738" s="104"/>
      <c r="EW738" s="104"/>
      <c r="EX738" s="104"/>
      <c r="EY738" s="104"/>
      <c r="EZ738" s="104"/>
      <c r="FA738" s="104"/>
      <c r="FB738" s="104"/>
      <c r="FC738" s="104"/>
      <c r="FD738" s="104"/>
      <c r="FE738" s="104"/>
      <c r="FF738" s="104"/>
      <c r="FG738" s="104"/>
      <c r="FH738" s="104"/>
      <c r="FI738" s="104"/>
      <c r="FJ738" s="104"/>
      <c r="FK738" s="104"/>
      <c r="FL738" s="104"/>
      <c r="FM738" s="104"/>
      <c r="FN738" s="104"/>
      <c r="FO738" s="104"/>
      <c r="FP738" s="104"/>
      <c r="FQ738" s="104"/>
      <c r="FR738" s="104"/>
      <c r="FS738" s="104"/>
      <c r="FT738" s="104"/>
      <c r="FU738" s="104"/>
      <c r="FV738" s="104"/>
      <c r="FW738" s="104"/>
      <c r="FX738" s="104"/>
      <c r="FY738" s="104"/>
      <c r="FZ738" s="104"/>
      <c r="GA738" s="104"/>
      <c r="GB738" s="104"/>
      <c r="GC738" s="104"/>
      <c r="GD738" s="104"/>
      <c r="GE738" s="104"/>
      <c r="GF738" s="104"/>
      <c r="GG738" s="104"/>
      <c r="GH738" s="104"/>
      <c r="GI738" s="104"/>
      <c r="GJ738" s="104"/>
      <c r="GK738" s="104"/>
      <c r="GL738" s="104"/>
      <c r="GM738" s="104"/>
      <c r="GN738" s="104"/>
      <c r="GO738" s="104"/>
      <c r="GP738" s="104"/>
      <c r="GQ738" s="104"/>
      <c r="GR738" s="104"/>
      <c r="GS738" s="104"/>
      <c r="GT738" s="104"/>
      <c r="GU738" s="104"/>
      <c r="GV738" s="104"/>
      <c r="GW738" s="104"/>
      <c r="GX738" s="104"/>
      <c r="GY738" s="104"/>
    </row>
    <row r="739" spans="1:207" s="21" customFormat="1" ht="28.15" customHeight="1" x14ac:dyDescent="0.25">
      <c r="A739" s="101" t="s">
        <v>1938</v>
      </c>
      <c r="B739" s="95" t="s">
        <v>527</v>
      </c>
      <c r="C739" s="104">
        <v>1959</v>
      </c>
      <c r="D739" s="97" t="s">
        <v>21</v>
      </c>
      <c r="E739" s="97" t="s">
        <v>20</v>
      </c>
      <c r="F739" s="115">
        <v>2</v>
      </c>
      <c r="G739" s="115">
        <v>1</v>
      </c>
      <c r="H739" s="119">
        <v>271.72000000000003</v>
      </c>
      <c r="I739" s="119">
        <v>0</v>
      </c>
      <c r="J739" s="119">
        <v>271.72000000000003</v>
      </c>
      <c r="K739" s="105">
        <f t="shared" si="103"/>
        <v>1303063.2</v>
      </c>
      <c r="L739" s="108">
        <v>0</v>
      </c>
      <c r="M739" s="108">
        <v>0</v>
      </c>
      <c r="N739" s="108">
        <v>0</v>
      </c>
      <c r="O739" s="100">
        <v>1303063.2</v>
      </c>
      <c r="P739" s="112">
        <f t="shared" ref="P739:P813" si="105">K739/H739</f>
        <v>4795.6101869571612</v>
      </c>
      <c r="Q739" s="105">
        <v>9673</v>
      </c>
      <c r="R739" s="117" t="s">
        <v>42</v>
      </c>
    </row>
    <row r="740" spans="1:207" s="21" customFormat="1" ht="28.15" customHeight="1" x14ac:dyDescent="0.25">
      <c r="A740" s="101" t="s">
        <v>1939</v>
      </c>
      <c r="B740" s="95" t="s">
        <v>528</v>
      </c>
      <c r="C740" s="104">
        <v>1958</v>
      </c>
      <c r="D740" s="97" t="s">
        <v>21</v>
      </c>
      <c r="E740" s="97" t="s">
        <v>20</v>
      </c>
      <c r="F740" s="115">
        <v>2</v>
      </c>
      <c r="G740" s="115">
        <v>1</v>
      </c>
      <c r="H740" s="119">
        <v>726.25</v>
      </c>
      <c r="I740" s="119">
        <v>0</v>
      </c>
      <c r="J740" s="119">
        <v>726.25</v>
      </c>
      <c r="K740" s="105">
        <f t="shared" ref="K740:K814" si="106">SUM(L740:O740)</f>
        <v>3897300</v>
      </c>
      <c r="L740" s="108">
        <v>0</v>
      </c>
      <c r="M740" s="108">
        <v>0</v>
      </c>
      <c r="N740" s="108">
        <v>0</v>
      </c>
      <c r="O740" s="100">
        <v>3897300</v>
      </c>
      <c r="P740" s="112">
        <f t="shared" si="105"/>
        <v>5366.333907056799</v>
      </c>
      <c r="Q740" s="105">
        <v>9673</v>
      </c>
      <c r="R740" s="101" t="s">
        <v>42</v>
      </c>
    </row>
    <row r="741" spans="1:207" s="21" customFormat="1" ht="28.15" customHeight="1" x14ac:dyDescent="0.25">
      <c r="A741" s="101" t="s">
        <v>1940</v>
      </c>
      <c r="B741" s="95" t="s">
        <v>529</v>
      </c>
      <c r="C741" s="104">
        <v>1960</v>
      </c>
      <c r="D741" s="97" t="s">
        <v>21</v>
      </c>
      <c r="E741" s="97" t="s">
        <v>20</v>
      </c>
      <c r="F741" s="115">
        <v>2</v>
      </c>
      <c r="G741" s="115">
        <v>1</v>
      </c>
      <c r="H741" s="119">
        <v>280.39999999999998</v>
      </c>
      <c r="I741" s="119">
        <v>0</v>
      </c>
      <c r="J741" s="119">
        <v>280.39999999999998</v>
      </c>
      <c r="K741" s="105">
        <f t="shared" si="106"/>
        <v>2925000</v>
      </c>
      <c r="L741" s="108">
        <v>0</v>
      </c>
      <c r="M741" s="108">
        <v>0</v>
      </c>
      <c r="N741" s="108">
        <v>0</v>
      </c>
      <c r="O741" s="100">
        <v>2925000</v>
      </c>
      <c r="P741" s="112">
        <f t="shared" si="105"/>
        <v>10431.526390870185</v>
      </c>
      <c r="Q741" s="105">
        <v>9673</v>
      </c>
      <c r="R741" s="54" t="s">
        <v>43</v>
      </c>
    </row>
    <row r="742" spans="1:207" s="21" customFormat="1" ht="28.15" customHeight="1" x14ac:dyDescent="0.25">
      <c r="A742" s="153" t="s">
        <v>1941</v>
      </c>
      <c r="B742" s="167" t="s">
        <v>963</v>
      </c>
      <c r="C742" s="147">
        <v>1987</v>
      </c>
      <c r="D742" s="149" t="s">
        <v>21</v>
      </c>
      <c r="E742" s="149" t="s">
        <v>23</v>
      </c>
      <c r="F742" s="151">
        <v>9</v>
      </c>
      <c r="G742" s="151">
        <v>6</v>
      </c>
      <c r="H742" s="163">
        <v>12378.8</v>
      </c>
      <c r="I742" s="163">
        <v>0</v>
      </c>
      <c r="J742" s="163">
        <v>7353.9</v>
      </c>
      <c r="K742" s="105">
        <f>SUM(L742:O742)</f>
        <v>268000</v>
      </c>
      <c r="L742" s="108">
        <v>0</v>
      </c>
      <c r="M742" s="108">
        <v>0</v>
      </c>
      <c r="N742" s="108">
        <v>0</v>
      </c>
      <c r="O742" s="100">
        <v>268000</v>
      </c>
      <c r="P742" s="112">
        <f t="shared" si="105"/>
        <v>21.64991760105988</v>
      </c>
      <c r="Q742" s="105">
        <v>9673</v>
      </c>
      <c r="R742" s="117" t="s">
        <v>41</v>
      </c>
    </row>
    <row r="743" spans="1:207" s="21" customFormat="1" ht="28.15" customHeight="1" x14ac:dyDescent="0.25">
      <c r="A743" s="154"/>
      <c r="B743" s="168"/>
      <c r="C743" s="148"/>
      <c r="D743" s="150"/>
      <c r="E743" s="150"/>
      <c r="F743" s="152"/>
      <c r="G743" s="152"/>
      <c r="H743" s="164"/>
      <c r="I743" s="164"/>
      <c r="J743" s="164"/>
      <c r="K743" s="105">
        <f>SUM(L743:O743)</f>
        <v>9477236.2200000007</v>
      </c>
      <c r="L743" s="108">
        <v>0</v>
      </c>
      <c r="M743" s="108">
        <v>0</v>
      </c>
      <c r="N743" s="108">
        <v>0</v>
      </c>
      <c r="O743" s="100">
        <v>9477236.2200000007</v>
      </c>
      <c r="P743" s="112">
        <f>O743/H742</f>
        <v>765.60217630141869</v>
      </c>
      <c r="Q743" s="105">
        <v>9673</v>
      </c>
      <c r="R743" s="117" t="s">
        <v>42</v>
      </c>
    </row>
    <row r="744" spans="1:207" s="21" customFormat="1" ht="28.15" customHeight="1" x14ac:dyDescent="0.25">
      <c r="A744" s="101" t="s">
        <v>1942</v>
      </c>
      <c r="B744" s="95" t="s">
        <v>530</v>
      </c>
      <c r="C744" s="104">
        <v>1959</v>
      </c>
      <c r="D744" s="97" t="s">
        <v>21</v>
      </c>
      <c r="E744" s="97" t="s">
        <v>20</v>
      </c>
      <c r="F744" s="115">
        <v>2</v>
      </c>
      <c r="G744" s="115">
        <v>2</v>
      </c>
      <c r="H744" s="119">
        <v>450.83</v>
      </c>
      <c r="I744" s="119">
        <v>0</v>
      </c>
      <c r="J744" s="119">
        <v>450.83</v>
      </c>
      <c r="K744" s="105">
        <f t="shared" si="106"/>
        <v>2448645.6</v>
      </c>
      <c r="L744" s="108">
        <v>0</v>
      </c>
      <c r="M744" s="108">
        <v>0</v>
      </c>
      <c r="N744" s="108">
        <v>0</v>
      </c>
      <c r="O744" s="100">
        <v>2448645.6</v>
      </c>
      <c r="P744" s="112">
        <f t="shared" si="105"/>
        <v>5431.4167202714998</v>
      </c>
      <c r="Q744" s="105">
        <v>9673</v>
      </c>
      <c r="R744" s="117" t="s">
        <v>42</v>
      </c>
    </row>
    <row r="745" spans="1:207" s="21" customFormat="1" ht="28.15" customHeight="1" x14ac:dyDescent="0.25">
      <c r="A745" s="101" t="s">
        <v>1943</v>
      </c>
      <c r="B745" s="95" t="s">
        <v>531</v>
      </c>
      <c r="C745" s="104">
        <v>1959</v>
      </c>
      <c r="D745" s="97" t="s">
        <v>21</v>
      </c>
      <c r="E745" s="97" t="s">
        <v>20</v>
      </c>
      <c r="F745" s="115">
        <v>2</v>
      </c>
      <c r="G745" s="115">
        <v>2</v>
      </c>
      <c r="H745" s="119">
        <v>909.9</v>
      </c>
      <c r="I745" s="119">
        <v>308.8</v>
      </c>
      <c r="J745" s="119">
        <v>601.1</v>
      </c>
      <c r="K745" s="105">
        <f t="shared" si="106"/>
        <v>4521000</v>
      </c>
      <c r="L745" s="108">
        <v>0</v>
      </c>
      <c r="M745" s="108">
        <v>0</v>
      </c>
      <c r="N745" s="108">
        <v>0</v>
      </c>
      <c r="O745" s="100">
        <v>4521000</v>
      </c>
      <c r="P745" s="112">
        <f t="shared" si="105"/>
        <v>4968.677876689746</v>
      </c>
      <c r="Q745" s="105">
        <v>9673</v>
      </c>
      <c r="R745" s="117" t="s">
        <v>42</v>
      </c>
    </row>
    <row r="746" spans="1:207" s="21" customFormat="1" ht="28.15" customHeight="1" x14ac:dyDescent="0.25">
      <c r="A746" s="153" t="s">
        <v>1944</v>
      </c>
      <c r="B746" s="167" t="s">
        <v>540</v>
      </c>
      <c r="C746" s="147">
        <v>1948</v>
      </c>
      <c r="D746" s="149" t="s">
        <v>21</v>
      </c>
      <c r="E746" s="149" t="s">
        <v>20</v>
      </c>
      <c r="F746" s="151">
        <v>3</v>
      </c>
      <c r="G746" s="151">
        <v>4</v>
      </c>
      <c r="H746" s="156">
        <v>2855.4</v>
      </c>
      <c r="I746" s="156">
        <v>571.84</v>
      </c>
      <c r="J746" s="156">
        <v>1186.07</v>
      </c>
      <c r="K746" s="105">
        <f>SUM(L746:O746)</f>
        <v>200000</v>
      </c>
      <c r="L746" s="108">
        <v>0</v>
      </c>
      <c r="M746" s="108">
        <v>0</v>
      </c>
      <c r="N746" s="108">
        <v>0</v>
      </c>
      <c r="O746" s="100">
        <v>200000</v>
      </c>
      <c r="P746" s="112">
        <f t="shared" si="105"/>
        <v>70.042726062898367</v>
      </c>
      <c r="Q746" s="105">
        <v>9673</v>
      </c>
      <c r="R746" s="117" t="s">
        <v>41</v>
      </c>
    </row>
    <row r="747" spans="1:207" s="21" customFormat="1" ht="28.15" customHeight="1" x14ac:dyDescent="0.25">
      <c r="A747" s="154"/>
      <c r="B747" s="168"/>
      <c r="C747" s="148"/>
      <c r="D747" s="150"/>
      <c r="E747" s="150"/>
      <c r="F747" s="152"/>
      <c r="G747" s="152"/>
      <c r="H747" s="157"/>
      <c r="I747" s="157"/>
      <c r="J747" s="157"/>
      <c r="K747" s="105">
        <f>SUM(L747:O747)</f>
        <v>6856242</v>
      </c>
      <c r="L747" s="108">
        <v>0</v>
      </c>
      <c r="M747" s="108">
        <v>0</v>
      </c>
      <c r="N747" s="108">
        <v>0</v>
      </c>
      <c r="O747" s="100">
        <v>6856242</v>
      </c>
      <c r="P747" s="112">
        <f>K747/H746</f>
        <v>2401.1494011346922</v>
      </c>
      <c r="Q747" s="105">
        <v>9673</v>
      </c>
      <c r="R747" s="117" t="s">
        <v>42</v>
      </c>
    </row>
    <row r="748" spans="1:207" s="21" customFormat="1" ht="28.15" customHeight="1" x14ac:dyDescent="0.25">
      <c r="A748" s="101" t="s">
        <v>1945</v>
      </c>
      <c r="B748" s="95" t="s">
        <v>541</v>
      </c>
      <c r="C748" s="104">
        <v>1948</v>
      </c>
      <c r="D748" s="97" t="s">
        <v>21</v>
      </c>
      <c r="E748" s="97" t="s">
        <v>20</v>
      </c>
      <c r="F748" s="115">
        <v>3</v>
      </c>
      <c r="G748" s="115">
        <v>2</v>
      </c>
      <c r="H748" s="112">
        <v>2125.1</v>
      </c>
      <c r="I748" s="112">
        <v>360.4</v>
      </c>
      <c r="J748" s="112">
        <v>886.5</v>
      </c>
      <c r="K748" s="105">
        <f>SUM(L748:O748)</f>
        <v>7632490</v>
      </c>
      <c r="L748" s="108">
        <v>0</v>
      </c>
      <c r="M748" s="108">
        <v>0</v>
      </c>
      <c r="N748" s="108">
        <v>0</v>
      </c>
      <c r="O748" s="100">
        <v>7632490</v>
      </c>
      <c r="P748" s="112">
        <f>K748/H748</f>
        <v>3591.5909839536967</v>
      </c>
      <c r="Q748" s="105">
        <v>9673</v>
      </c>
      <c r="R748" s="117" t="s">
        <v>42</v>
      </c>
    </row>
    <row r="749" spans="1:207" s="21" customFormat="1" ht="28.15" customHeight="1" x14ac:dyDescent="0.25">
      <c r="A749" s="101" t="s">
        <v>1946</v>
      </c>
      <c r="B749" s="95" t="s">
        <v>532</v>
      </c>
      <c r="C749" s="104">
        <v>1917</v>
      </c>
      <c r="D749" s="97" t="s">
        <v>21</v>
      </c>
      <c r="E749" s="97" t="s">
        <v>20</v>
      </c>
      <c r="F749" s="115">
        <v>3</v>
      </c>
      <c r="G749" s="115">
        <v>2</v>
      </c>
      <c r="H749" s="119">
        <v>2020.8</v>
      </c>
      <c r="I749" s="119">
        <v>400.8</v>
      </c>
      <c r="J749" s="119">
        <v>997.56</v>
      </c>
      <c r="K749" s="105">
        <f t="shared" si="106"/>
        <v>10754280</v>
      </c>
      <c r="L749" s="108">
        <v>0</v>
      </c>
      <c r="M749" s="108">
        <v>0</v>
      </c>
      <c r="N749" s="108">
        <v>0</v>
      </c>
      <c r="O749" s="100">
        <v>10754280</v>
      </c>
      <c r="P749" s="112">
        <f t="shared" si="105"/>
        <v>5321.7933491686463</v>
      </c>
      <c r="Q749" s="105">
        <v>9673</v>
      </c>
      <c r="R749" s="101" t="s">
        <v>42</v>
      </c>
    </row>
    <row r="750" spans="1:207" s="21" customFormat="1" ht="28.15" customHeight="1" x14ac:dyDescent="0.25">
      <c r="A750" s="101" t="s">
        <v>1947</v>
      </c>
      <c r="B750" s="95" t="s">
        <v>1077</v>
      </c>
      <c r="C750" s="104">
        <v>1951</v>
      </c>
      <c r="D750" s="97" t="s">
        <v>21</v>
      </c>
      <c r="E750" s="97" t="s">
        <v>20</v>
      </c>
      <c r="F750" s="115">
        <v>2</v>
      </c>
      <c r="G750" s="115">
        <v>1</v>
      </c>
      <c r="H750" s="119">
        <v>256.08999999999997</v>
      </c>
      <c r="I750" s="119">
        <v>18.600000000000001</v>
      </c>
      <c r="J750" s="119">
        <v>237.49</v>
      </c>
      <c r="K750" s="55">
        <f t="shared" si="106"/>
        <v>381352.32</v>
      </c>
      <c r="L750" s="108">
        <v>0</v>
      </c>
      <c r="M750" s="108">
        <v>0</v>
      </c>
      <c r="N750" s="108">
        <v>0</v>
      </c>
      <c r="O750" s="100">
        <v>381352.32</v>
      </c>
      <c r="P750" s="112">
        <f t="shared" si="105"/>
        <v>1489.1339763364444</v>
      </c>
      <c r="Q750" s="55">
        <v>9673</v>
      </c>
      <c r="R750" s="117" t="s">
        <v>42</v>
      </c>
    </row>
    <row r="751" spans="1:207" s="21" customFormat="1" ht="28.15" customHeight="1" x14ac:dyDescent="0.25">
      <c r="A751" s="101" t="s">
        <v>1948</v>
      </c>
      <c r="B751" s="95" t="s">
        <v>533</v>
      </c>
      <c r="C751" s="97">
        <v>1949</v>
      </c>
      <c r="D751" s="97" t="s">
        <v>21</v>
      </c>
      <c r="E751" s="97" t="s">
        <v>20</v>
      </c>
      <c r="F751" s="115">
        <v>3</v>
      </c>
      <c r="G751" s="115">
        <v>2</v>
      </c>
      <c r="H751" s="119">
        <v>1786.8</v>
      </c>
      <c r="I751" s="119">
        <v>403.1</v>
      </c>
      <c r="J751" s="119">
        <v>842.39</v>
      </c>
      <c r="K751" s="105">
        <f t="shared" si="106"/>
        <v>3076694.11</v>
      </c>
      <c r="L751" s="108">
        <v>0</v>
      </c>
      <c r="M751" s="108">
        <v>0</v>
      </c>
      <c r="N751" s="108">
        <v>0</v>
      </c>
      <c r="O751" s="100">
        <v>3076694.11</v>
      </c>
      <c r="P751" s="112">
        <f t="shared" si="105"/>
        <v>1721.9017853145288</v>
      </c>
      <c r="Q751" s="105">
        <v>9673</v>
      </c>
      <c r="R751" s="117" t="s">
        <v>42</v>
      </c>
    </row>
    <row r="752" spans="1:207" s="21" customFormat="1" ht="28.15" customHeight="1" x14ac:dyDescent="0.25">
      <c r="A752" s="101" t="s">
        <v>1949</v>
      </c>
      <c r="B752" s="118" t="s">
        <v>534</v>
      </c>
      <c r="C752" s="104">
        <v>1960</v>
      </c>
      <c r="D752" s="97" t="s">
        <v>21</v>
      </c>
      <c r="E752" s="97" t="s">
        <v>20</v>
      </c>
      <c r="F752" s="115">
        <v>4</v>
      </c>
      <c r="G752" s="115">
        <v>2</v>
      </c>
      <c r="H752" s="119">
        <v>1274.4000000000001</v>
      </c>
      <c r="I752" s="119">
        <v>0</v>
      </c>
      <c r="J752" s="119">
        <v>1274.4000000000001</v>
      </c>
      <c r="K752" s="105">
        <f t="shared" si="106"/>
        <v>3960000</v>
      </c>
      <c r="L752" s="108">
        <v>0</v>
      </c>
      <c r="M752" s="108">
        <v>0</v>
      </c>
      <c r="N752" s="108">
        <v>0</v>
      </c>
      <c r="O752" s="100">
        <v>3960000</v>
      </c>
      <c r="P752" s="112">
        <f t="shared" si="105"/>
        <v>3107.3446327683614</v>
      </c>
      <c r="Q752" s="105">
        <v>9673</v>
      </c>
      <c r="R752" s="54" t="s">
        <v>43</v>
      </c>
    </row>
    <row r="753" spans="1:18" s="21" customFormat="1" ht="27" customHeight="1" x14ac:dyDescent="0.25">
      <c r="A753" s="153" t="s">
        <v>1950</v>
      </c>
      <c r="B753" s="167" t="s">
        <v>535</v>
      </c>
      <c r="C753" s="147">
        <v>1948</v>
      </c>
      <c r="D753" s="149" t="s">
        <v>21</v>
      </c>
      <c r="E753" s="149" t="s">
        <v>20</v>
      </c>
      <c r="F753" s="151">
        <v>2</v>
      </c>
      <c r="G753" s="151">
        <v>2</v>
      </c>
      <c r="H753" s="163">
        <v>345</v>
      </c>
      <c r="I753" s="163">
        <v>67.099999999999994</v>
      </c>
      <c r="J753" s="163">
        <v>277.89999999999998</v>
      </c>
      <c r="K753" s="105">
        <f>SUM(L753:O753)</f>
        <v>300000</v>
      </c>
      <c r="L753" s="108">
        <v>0</v>
      </c>
      <c r="M753" s="108">
        <v>0</v>
      </c>
      <c r="N753" s="108">
        <v>0</v>
      </c>
      <c r="O753" s="100">
        <v>300000</v>
      </c>
      <c r="P753" s="112">
        <f t="shared" si="105"/>
        <v>869.56521739130437</v>
      </c>
      <c r="Q753" s="105">
        <v>9673</v>
      </c>
      <c r="R753" s="117" t="s">
        <v>42</v>
      </c>
    </row>
    <row r="754" spans="1:18" s="21" customFormat="1" ht="27" customHeight="1" x14ac:dyDescent="0.25">
      <c r="A754" s="154"/>
      <c r="B754" s="168"/>
      <c r="C754" s="148"/>
      <c r="D754" s="150"/>
      <c r="E754" s="150"/>
      <c r="F754" s="152"/>
      <c r="G754" s="152"/>
      <c r="H754" s="164"/>
      <c r="I754" s="164"/>
      <c r="J754" s="164"/>
      <c r="K754" s="105">
        <f t="shared" si="106"/>
        <v>4956000</v>
      </c>
      <c r="L754" s="108">
        <v>0</v>
      </c>
      <c r="M754" s="108">
        <v>0</v>
      </c>
      <c r="N754" s="108">
        <v>0</v>
      </c>
      <c r="O754" s="100">
        <v>4956000</v>
      </c>
      <c r="P754" s="112">
        <f>K754/H753</f>
        <v>14365.217391304348</v>
      </c>
      <c r="Q754" s="105">
        <v>9673</v>
      </c>
      <c r="R754" s="117" t="s">
        <v>43</v>
      </c>
    </row>
    <row r="755" spans="1:18" s="21" customFormat="1" ht="27" customHeight="1" x14ac:dyDescent="0.25">
      <c r="A755" s="101" t="s">
        <v>1951</v>
      </c>
      <c r="B755" s="118" t="s">
        <v>536</v>
      </c>
      <c r="C755" s="104">
        <v>1961</v>
      </c>
      <c r="D755" s="97" t="s">
        <v>21</v>
      </c>
      <c r="E755" s="97" t="s">
        <v>20</v>
      </c>
      <c r="F755" s="115">
        <v>3</v>
      </c>
      <c r="G755" s="115">
        <v>2</v>
      </c>
      <c r="H755" s="112">
        <v>966.37</v>
      </c>
      <c r="I755" s="112">
        <v>0</v>
      </c>
      <c r="J755" s="112">
        <v>966.37</v>
      </c>
      <c r="K755" s="105">
        <f t="shared" si="106"/>
        <v>4284720</v>
      </c>
      <c r="L755" s="108">
        <v>0</v>
      </c>
      <c r="M755" s="108">
        <v>0</v>
      </c>
      <c r="N755" s="108">
        <v>0</v>
      </c>
      <c r="O755" s="100">
        <v>4284720</v>
      </c>
      <c r="P755" s="112">
        <f t="shared" si="105"/>
        <v>4433.8296925608201</v>
      </c>
      <c r="Q755" s="105">
        <v>9673</v>
      </c>
      <c r="R755" s="101" t="s">
        <v>43</v>
      </c>
    </row>
    <row r="756" spans="1:18" s="33" customFormat="1" ht="27" customHeight="1" x14ac:dyDescent="0.25">
      <c r="A756" s="153" t="s">
        <v>1952</v>
      </c>
      <c r="B756" s="165" t="s">
        <v>922</v>
      </c>
      <c r="C756" s="147">
        <v>1947</v>
      </c>
      <c r="D756" s="147" t="s">
        <v>21</v>
      </c>
      <c r="E756" s="147" t="s">
        <v>20</v>
      </c>
      <c r="F756" s="151">
        <v>2</v>
      </c>
      <c r="G756" s="151">
        <v>1</v>
      </c>
      <c r="H756" s="163">
        <v>993.6</v>
      </c>
      <c r="I756" s="163">
        <v>553.5</v>
      </c>
      <c r="J756" s="163">
        <v>251.2</v>
      </c>
      <c r="K756" s="112">
        <f>SUM(L756:O756)</f>
        <v>549889.57999999996</v>
      </c>
      <c r="L756" s="112">
        <v>0</v>
      </c>
      <c r="M756" s="112">
        <v>0</v>
      </c>
      <c r="N756" s="112">
        <v>0</v>
      </c>
      <c r="O756" s="100">
        <v>549889.57999999996</v>
      </c>
      <c r="P756" s="112">
        <f>K756/[1]Прилож!H585</f>
        <v>553.43154186795482</v>
      </c>
      <c r="Q756" s="112">
        <v>9673</v>
      </c>
      <c r="R756" s="117" t="s">
        <v>41</v>
      </c>
    </row>
    <row r="757" spans="1:18" s="33" customFormat="1" ht="27" customHeight="1" x14ac:dyDescent="0.25">
      <c r="A757" s="154"/>
      <c r="B757" s="166"/>
      <c r="C757" s="148"/>
      <c r="D757" s="148"/>
      <c r="E757" s="148"/>
      <c r="F757" s="152"/>
      <c r="G757" s="152"/>
      <c r="H757" s="164"/>
      <c r="I757" s="164"/>
      <c r="J757" s="164"/>
      <c r="K757" s="112">
        <f>SUM(L757:O757)</f>
        <v>7251100</v>
      </c>
      <c r="L757" s="112">
        <v>0</v>
      </c>
      <c r="M757" s="112">
        <v>0</v>
      </c>
      <c r="N757" s="112">
        <v>0</v>
      </c>
      <c r="O757" s="100">
        <v>7251100</v>
      </c>
      <c r="P757" s="112">
        <f>K757/H756</f>
        <v>7297.8059581320449</v>
      </c>
      <c r="Q757" s="105">
        <v>9673</v>
      </c>
      <c r="R757" s="117" t="s">
        <v>42</v>
      </c>
    </row>
    <row r="758" spans="1:18" s="21" customFormat="1" ht="27" customHeight="1" x14ac:dyDescent="0.25">
      <c r="A758" s="131" t="s">
        <v>1953</v>
      </c>
      <c r="B758" s="118" t="s">
        <v>537</v>
      </c>
      <c r="C758" s="104">
        <v>1958</v>
      </c>
      <c r="D758" s="97" t="s">
        <v>21</v>
      </c>
      <c r="E758" s="97" t="s">
        <v>20</v>
      </c>
      <c r="F758" s="115">
        <v>3</v>
      </c>
      <c r="G758" s="115">
        <v>2</v>
      </c>
      <c r="H758" s="112">
        <v>1128.9000000000001</v>
      </c>
      <c r="I758" s="112">
        <v>46.44</v>
      </c>
      <c r="J758" s="112">
        <v>937.3</v>
      </c>
      <c r="K758" s="105">
        <f t="shared" si="106"/>
        <v>10671934.35</v>
      </c>
      <c r="L758" s="108">
        <v>0</v>
      </c>
      <c r="M758" s="108">
        <v>0</v>
      </c>
      <c r="N758" s="108">
        <v>0</v>
      </c>
      <c r="O758" s="100">
        <v>10671934.35</v>
      </c>
      <c r="P758" s="112">
        <f t="shared" si="105"/>
        <v>9453.3921073611473</v>
      </c>
      <c r="Q758" s="105">
        <v>9673</v>
      </c>
      <c r="R758" s="101" t="s">
        <v>42</v>
      </c>
    </row>
    <row r="759" spans="1:18" s="21" customFormat="1" ht="27" customHeight="1" x14ac:dyDescent="0.25">
      <c r="A759" s="131" t="s">
        <v>1954</v>
      </c>
      <c r="B759" s="118" t="s">
        <v>538</v>
      </c>
      <c r="C759" s="104">
        <v>1959</v>
      </c>
      <c r="D759" s="97" t="s">
        <v>21</v>
      </c>
      <c r="E759" s="97" t="s">
        <v>20</v>
      </c>
      <c r="F759" s="115">
        <v>3</v>
      </c>
      <c r="G759" s="115">
        <v>2</v>
      </c>
      <c r="H759" s="112">
        <v>1056.0999999999999</v>
      </c>
      <c r="I759" s="112">
        <v>0</v>
      </c>
      <c r="J759" s="112">
        <v>1056.0999999999999</v>
      </c>
      <c r="K759" s="105">
        <f t="shared" si="106"/>
        <v>3522743.25</v>
      </c>
      <c r="L759" s="108">
        <v>0</v>
      </c>
      <c r="M759" s="108">
        <v>0</v>
      </c>
      <c r="N759" s="108">
        <v>0</v>
      </c>
      <c r="O759" s="100">
        <v>3522743.25</v>
      </c>
      <c r="P759" s="112">
        <f t="shared" si="105"/>
        <v>3335.6152352996878</v>
      </c>
      <c r="Q759" s="105">
        <v>9673</v>
      </c>
      <c r="R759" s="117" t="s">
        <v>42</v>
      </c>
    </row>
    <row r="760" spans="1:18" s="21" customFormat="1" ht="27" customHeight="1" x14ac:dyDescent="0.25">
      <c r="A760" s="131" t="s">
        <v>1955</v>
      </c>
      <c r="B760" s="95" t="s">
        <v>539</v>
      </c>
      <c r="C760" s="104">
        <v>1961</v>
      </c>
      <c r="D760" s="97" t="s">
        <v>21</v>
      </c>
      <c r="E760" s="97" t="s">
        <v>20</v>
      </c>
      <c r="F760" s="115">
        <v>4</v>
      </c>
      <c r="G760" s="115">
        <v>2</v>
      </c>
      <c r="H760" s="112">
        <v>1294.43</v>
      </c>
      <c r="I760" s="112">
        <v>74.8</v>
      </c>
      <c r="J760" s="112">
        <v>1219.6300000000001</v>
      </c>
      <c r="K760" s="105">
        <f t="shared" si="106"/>
        <v>4304520</v>
      </c>
      <c r="L760" s="108">
        <v>0</v>
      </c>
      <c r="M760" s="108">
        <v>0</v>
      </c>
      <c r="N760" s="108">
        <v>0</v>
      </c>
      <c r="O760" s="100">
        <v>4304520</v>
      </c>
      <c r="P760" s="112">
        <f t="shared" si="105"/>
        <v>3325.4173651723149</v>
      </c>
      <c r="Q760" s="105">
        <v>9673</v>
      </c>
      <c r="R760" s="101" t="s">
        <v>43</v>
      </c>
    </row>
    <row r="761" spans="1:18" s="21" customFormat="1" ht="27" customHeight="1" x14ac:dyDescent="0.25">
      <c r="A761" s="131" t="s">
        <v>1956</v>
      </c>
      <c r="B761" s="95" t="s">
        <v>542</v>
      </c>
      <c r="C761" s="104">
        <v>1961</v>
      </c>
      <c r="D761" s="97" t="s">
        <v>21</v>
      </c>
      <c r="E761" s="97" t="s">
        <v>20</v>
      </c>
      <c r="F761" s="115">
        <v>4</v>
      </c>
      <c r="G761" s="115">
        <v>3</v>
      </c>
      <c r="H761" s="112">
        <v>2366.4499999999998</v>
      </c>
      <c r="I761" s="112">
        <v>0</v>
      </c>
      <c r="J761" s="112">
        <v>2366.4499999999998</v>
      </c>
      <c r="K761" s="105">
        <f t="shared" si="106"/>
        <v>4015680</v>
      </c>
      <c r="L761" s="108">
        <v>0</v>
      </c>
      <c r="M761" s="108">
        <v>0</v>
      </c>
      <c r="N761" s="108">
        <v>0</v>
      </c>
      <c r="O761" s="100">
        <v>4015680</v>
      </c>
      <c r="P761" s="112">
        <f t="shared" si="105"/>
        <v>1696.9215491559087</v>
      </c>
      <c r="Q761" s="105">
        <v>9673</v>
      </c>
      <c r="R761" s="101" t="s">
        <v>43</v>
      </c>
    </row>
    <row r="762" spans="1:18" s="21" customFormat="1" ht="27" customHeight="1" x14ac:dyDescent="0.25">
      <c r="A762" s="131" t="s">
        <v>1957</v>
      </c>
      <c r="B762" s="118" t="s">
        <v>543</v>
      </c>
      <c r="C762" s="104">
        <v>1957</v>
      </c>
      <c r="D762" s="97" t="s">
        <v>21</v>
      </c>
      <c r="E762" s="97" t="s">
        <v>20</v>
      </c>
      <c r="F762" s="115">
        <v>5</v>
      </c>
      <c r="G762" s="115">
        <v>4</v>
      </c>
      <c r="H762" s="112">
        <v>3137.54</v>
      </c>
      <c r="I762" s="112">
        <v>159.19999999999999</v>
      </c>
      <c r="J762" s="112">
        <v>2978.34</v>
      </c>
      <c r="K762" s="105">
        <f t="shared" si="106"/>
        <v>7906800</v>
      </c>
      <c r="L762" s="108">
        <v>0</v>
      </c>
      <c r="M762" s="108">
        <v>0</v>
      </c>
      <c r="N762" s="108">
        <v>0</v>
      </c>
      <c r="O762" s="100">
        <v>7906800</v>
      </c>
      <c r="P762" s="112">
        <f t="shared" si="105"/>
        <v>2520.0634892304161</v>
      </c>
      <c r="Q762" s="105">
        <v>9673</v>
      </c>
      <c r="R762" s="117" t="s">
        <v>43</v>
      </c>
    </row>
    <row r="763" spans="1:18" s="21" customFormat="1" ht="27" customHeight="1" x14ac:dyDescent="0.25">
      <c r="A763" s="131" t="s">
        <v>1958</v>
      </c>
      <c r="B763" s="118" t="s">
        <v>544</v>
      </c>
      <c r="C763" s="104">
        <v>1961</v>
      </c>
      <c r="D763" s="97" t="s">
        <v>21</v>
      </c>
      <c r="E763" s="97" t="s">
        <v>20</v>
      </c>
      <c r="F763" s="115">
        <v>4</v>
      </c>
      <c r="G763" s="115">
        <v>2</v>
      </c>
      <c r="H763" s="112">
        <v>1276.58</v>
      </c>
      <c r="I763" s="112">
        <v>74.599999999999994</v>
      </c>
      <c r="J763" s="112">
        <v>1201.98</v>
      </c>
      <c r="K763" s="105">
        <f t="shared" si="106"/>
        <v>3841860</v>
      </c>
      <c r="L763" s="108">
        <v>0</v>
      </c>
      <c r="M763" s="108">
        <v>0</v>
      </c>
      <c r="N763" s="108">
        <v>0</v>
      </c>
      <c r="O763" s="100">
        <v>3841860</v>
      </c>
      <c r="P763" s="112">
        <f t="shared" si="105"/>
        <v>3009.4941170941111</v>
      </c>
      <c r="Q763" s="105">
        <v>9673</v>
      </c>
      <c r="R763" s="101" t="s">
        <v>43</v>
      </c>
    </row>
    <row r="764" spans="1:18" s="21" customFormat="1" ht="27" customHeight="1" x14ac:dyDescent="0.25">
      <c r="A764" s="131" t="s">
        <v>1959</v>
      </c>
      <c r="B764" s="118" t="s">
        <v>545</v>
      </c>
      <c r="C764" s="104">
        <v>1961</v>
      </c>
      <c r="D764" s="97" t="s">
        <v>21</v>
      </c>
      <c r="E764" s="97" t="s">
        <v>20</v>
      </c>
      <c r="F764" s="115">
        <v>3</v>
      </c>
      <c r="G764" s="115">
        <v>2</v>
      </c>
      <c r="H764" s="112">
        <v>961.88</v>
      </c>
      <c r="I764" s="112">
        <v>0</v>
      </c>
      <c r="J764" s="112">
        <v>961.88</v>
      </c>
      <c r="K764" s="105">
        <f t="shared" si="106"/>
        <v>3882120</v>
      </c>
      <c r="L764" s="108">
        <v>0</v>
      </c>
      <c r="M764" s="108">
        <v>0</v>
      </c>
      <c r="N764" s="108">
        <v>0</v>
      </c>
      <c r="O764" s="100">
        <v>3882120</v>
      </c>
      <c r="P764" s="112">
        <f t="shared" si="105"/>
        <v>4035.9712230215828</v>
      </c>
      <c r="Q764" s="105">
        <v>9673</v>
      </c>
      <c r="R764" s="101" t="s">
        <v>43</v>
      </c>
    </row>
    <row r="765" spans="1:18" s="21" customFormat="1" ht="27" customHeight="1" x14ac:dyDescent="0.25">
      <c r="A765" s="131" t="s">
        <v>1960</v>
      </c>
      <c r="B765" s="118" t="s">
        <v>546</v>
      </c>
      <c r="C765" s="104">
        <v>1961</v>
      </c>
      <c r="D765" s="97" t="s">
        <v>21</v>
      </c>
      <c r="E765" s="97" t="s">
        <v>20</v>
      </c>
      <c r="F765" s="115">
        <v>3</v>
      </c>
      <c r="G765" s="115">
        <v>2</v>
      </c>
      <c r="H765" s="112">
        <v>967.37</v>
      </c>
      <c r="I765" s="112">
        <v>73.599999999999994</v>
      </c>
      <c r="J765" s="112">
        <v>893.77</v>
      </c>
      <c r="K765" s="105">
        <f t="shared" si="106"/>
        <v>3890700</v>
      </c>
      <c r="L765" s="108">
        <v>0</v>
      </c>
      <c r="M765" s="108">
        <v>0</v>
      </c>
      <c r="N765" s="108">
        <v>0</v>
      </c>
      <c r="O765" s="100">
        <v>3890700</v>
      </c>
      <c r="P765" s="112">
        <f t="shared" si="105"/>
        <v>4021.9357639786226</v>
      </c>
      <c r="Q765" s="105">
        <v>9673</v>
      </c>
      <c r="R765" s="101" t="s">
        <v>43</v>
      </c>
    </row>
    <row r="766" spans="1:18" s="21" customFormat="1" ht="27" customHeight="1" x14ac:dyDescent="0.25">
      <c r="A766" s="131" t="s">
        <v>1961</v>
      </c>
      <c r="B766" s="95" t="s">
        <v>547</v>
      </c>
      <c r="C766" s="104">
        <v>1960</v>
      </c>
      <c r="D766" s="97" t="s">
        <v>21</v>
      </c>
      <c r="E766" s="97" t="s">
        <v>20</v>
      </c>
      <c r="F766" s="115">
        <v>3</v>
      </c>
      <c r="G766" s="115">
        <v>2</v>
      </c>
      <c r="H766" s="112">
        <v>964.8</v>
      </c>
      <c r="I766" s="112">
        <v>68.8</v>
      </c>
      <c r="J766" s="112">
        <v>896</v>
      </c>
      <c r="K766" s="105">
        <f t="shared" si="106"/>
        <v>3742860</v>
      </c>
      <c r="L766" s="108">
        <v>0</v>
      </c>
      <c r="M766" s="108">
        <v>0</v>
      </c>
      <c r="N766" s="108">
        <v>0</v>
      </c>
      <c r="O766" s="100">
        <v>3742860</v>
      </c>
      <c r="P766" s="112">
        <f t="shared" si="105"/>
        <v>3879.4154228855723</v>
      </c>
      <c r="Q766" s="105">
        <v>9673</v>
      </c>
      <c r="R766" s="54" t="s">
        <v>43</v>
      </c>
    </row>
    <row r="767" spans="1:18" s="21" customFormat="1" ht="27" customHeight="1" x14ac:dyDescent="0.25">
      <c r="A767" s="131" t="s">
        <v>1962</v>
      </c>
      <c r="B767" s="95" t="s">
        <v>549</v>
      </c>
      <c r="C767" s="104">
        <v>1957</v>
      </c>
      <c r="D767" s="97" t="s">
        <v>21</v>
      </c>
      <c r="E767" s="97" t="s">
        <v>20</v>
      </c>
      <c r="F767" s="115">
        <v>2</v>
      </c>
      <c r="G767" s="115">
        <v>2</v>
      </c>
      <c r="H767" s="112">
        <v>443.4</v>
      </c>
      <c r="I767" s="112">
        <v>0</v>
      </c>
      <c r="J767" s="112">
        <v>443.4</v>
      </c>
      <c r="K767" s="105">
        <f t="shared" si="106"/>
        <v>2317624.1</v>
      </c>
      <c r="L767" s="108">
        <v>0</v>
      </c>
      <c r="M767" s="108">
        <v>0</v>
      </c>
      <c r="N767" s="108">
        <v>0</v>
      </c>
      <c r="O767" s="100">
        <v>2317624.1</v>
      </c>
      <c r="P767" s="112">
        <f t="shared" si="105"/>
        <v>5226.9375281912498</v>
      </c>
      <c r="Q767" s="105">
        <v>9673</v>
      </c>
      <c r="R767" s="117" t="s">
        <v>41</v>
      </c>
    </row>
    <row r="768" spans="1:18" s="21" customFormat="1" ht="27" customHeight="1" x14ac:dyDescent="0.25">
      <c r="A768" s="131" t="s">
        <v>1963</v>
      </c>
      <c r="B768" s="95" t="s">
        <v>550</v>
      </c>
      <c r="C768" s="104">
        <v>1958</v>
      </c>
      <c r="D768" s="97" t="s">
        <v>21</v>
      </c>
      <c r="E768" s="97" t="s">
        <v>20</v>
      </c>
      <c r="F768" s="115">
        <v>2</v>
      </c>
      <c r="G768" s="115">
        <v>2</v>
      </c>
      <c r="H768" s="112">
        <v>456.6</v>
      </c>
      <c r="I768" s="112">
        <v>0</v>
      </c>
      <c r="J768" s="112">
        <v>456.6</v>
      </c>
      <c r="K768" s="105">
        <f t="shared" si="106"/>
        <v>2494800</v>
      </c>
      <c r="L768" s="108">
        <v>0</v>
      </c>
      <c r="M768" s="108">
        <v>0</v>
      </c>
      <c r="N768" s="108">
        <v>0</v>
      </c>
      <c r="O768" s="100">
        <v>2494800</v>
      </c>
      <c r="P768" s="112">
        <f t="shared" si="105"/>
        <v>5463.8633377135347</v>
      </c>
      <c r="Q768" s="105">
        <v>9673</v>
      </c>
      <c r="R768" s="101" t="s">
        <v>42</v>
      </c>
    </row>
    <row r="769" spans="1:18" s="21" customFormat="1" ht="27" customHeight="1" x14ac:dyDescent="0.25">
      <c r="A769" s="131" t="s">
        <v>1964</v>
      </c>
      <c r="B769" s="95" t="s">
        <v>551</v>
      </c>
      <c r="C769" s="104">
        <v>1958</v>
      </c>
      <c r="D769" s="97" t="s">
        <v>21</v>
      </c>
      <c r="E769" s="97" t="s">
        <v>20</v>
      </c>
      <c r="F769" s="115">
        <v>2</v>
      </c>
      <c r="G769" s="115">
        <v>2</v>
      </c>
      <c r="H769" s="112">
        <v>455.16</v>
      </c>
      <c r="I769" s="112">
        <v>0</v>
      </c>
      <c r="J769" s="112">
        <v>455.16</v>
      </c>
      <c r="K769" s="105">
        <f t="shared" si="106"/>
        <v>2494799.9500000002</v>
      </c>
      <c r="L769" s="108">
        <v>0</v>
      </c>
      <c r="M769" s="108">
        <v>0</v>
      </c>
      <c r="N769" s="108">
        <v>0</v>
      </c>
      <c r="O769" s="100">
        <v>2494799.9500000002</v>
      </c>
      <c r="P769" s="112">
        <f t="shared" si="105"/>
        <v>5481.1493760435887</v>
      </c>
      <c r="Q769" s="105">
        <v>9673</v>
      </c>
      <c r="R769" s="101" t="s">
        <v>42</v>
      </c>
    </row>
    <row r="770" spans="1:18" s="21" customFormat="1" ht="27" customHeight="1" x14ac:dyDescent="0.25">
      <c r="A770" s="131" t="s">
        <v>1965</v>
      </c>
      <c r="B770" s="95" t="s">
        <v>552</v>
      </c>
      <c r="C770" s="104">
        <v>1958</v>
      </c>
      <c r="D770" s="97" t="s">
        <v>21</v>
      </c>
      <c r="E770" s="97" t="s">
        <v>20</v>
      </c>
      <c r="F770" s="115">
        <v>2</v>
      </c>
      <c r="G770" s="115">
        <v>1</v>
      </c>
      <c r="H770" s="112">
        <v>274.3</v>
      </c>
      <c r="I770" s="112">
        <v>0</v>
      </c>
      <c r="J770" s="112">
        <v>274.3</v>
      </c>
      <c r="K770" s="105">
        <f t="shared" si="106"/>
        <v>1268288.3999999999</v>
      </c>
      <c r="L770" s="108">
        <v>0</v>
      </c>
      <c r="M770" s="108">
        <v>0</v>
      </c>
      <c r="N770" s="108">
        <v>0</v>
      </c>
      <c r="O770" s="100">
        <v>1268288.3999999999</v>
      </c>
      <c r="P770" s="112">
        <f t="shared" si="105"/>
        <v>4623.7273058694855</v>
      </c>
      <c r="Q770" s="105">
        <v>9673</v>
      </c>
      <c r="R770" s="101" t="s">
        <v>42</v>
      </c>
    </row>
    <row r="771" spans="1:18" s="21" customFormat="1" ht="27" customHeight="1" x14ac:dyDescent="0.25">
      <c r="A771" s="131" t="s">
        <v>1966</v>
      </c>
      <c r="B771" s="95" t="s">
        <v>553</v>
      </c>
      <c r="C771" s="104">
        <v>1959</v>
      </c>
      <c r="D771" s="97" t="s">
        <v>21</v>
      </c>
      <c r="E771" s="97" t="s">
        <v>20</v>
      </c>
      <c r="F771" s="115">
        <v>2</v>
      </c>
      <c r="G771" s="115">
        <v>1</v>
      </c>
      <c r="H771" s="112">
        <v>281.2</v>
      </c>
      <c r="I771" s="112">
        <v>0</v>
      </c>
      <c r="J771" s="112">
        <v>281.2</v>
      </c>
      <c r="K771" s="105">
        <f t="shared" si="106"/>
        <v>1276446.8400000001</v>
      </c>
      <c r="L771" s="108">
        <v>0</v>
      </c>
      <c r="M771" s="108">
        <v>0</v>
      </c>
      <c r="N771" s="108">
        <v>0</v>
      </c>
      <c r="O771" s="100">
        <v>1276446.8400000001</v>
      </c>
      <c r="P771" s="112">
        <f t="shared" si="105"/>
        <v>4539.2846372688482</v>
      </c>
      <c r="Q771" s="105">
        <v>9673</v>
      </c>
      <c r="R771" s="117" t="s">
        <v>42</v>
      </c>
    </row>
    <row r="772" spans="1:18" s="21" customFormat="1" ht="27" customHeight="1" x14ac:dyDescent="0.25">
      <c r="A772" s="131" t="s">
        <v>1967</v>
      </c>
      <c r="B772" s="95" t="s">
        <v>554</v>
      </c>
      <c r="C772" s="104">
        <v>1959</v>
      </c>
      <c r="D772" s="97" t="s">
        <v>21</v>
      </c>
      <c r="E772" s="97" t="s">
        <v>20</v>
      </c>
      <c r="F772" s="115">
        <v>2</v>
      </c>
      <c r="G772" s="115">
        <v>1</v>
      </c>
      <c r="H772" s="112">
        <v>279.5</v>
      </c>
      <c r="I772" s="112">
        <v>0</v>
      </c>
      <c r="J772" s="112">
        <v>279.5</v>
      </c>
      <c r="K772" s="105">
        <f t="shared" si="106"/>
        <v>1309782.2</v>
      </c>
      <c r="L772" s="108">
        <v>0</v>
      </c>
      <c r="M772" s="108">
        <v>0</v>
      </c>
      <c r="N772" s="108">
        <v>0</v>
      </c>
      <c r="O772" s="100">
        <v>1309782.2</v>
      </c>
      <c r="P772" s="112">
        <f t="shared" si="105"/>
        <v>4686.1617173524146</v>
      </c>
      <c r="Q772" s="105">
        <v>9673</v>
      </c>
      <c r="R772" s="117" t="s">
        <v>42</v>
      </c>
    </row>
    <row r="773" spans="1:18" s="21" customFormat="1" ht="27" customHeight="1" x14ac:dyDescent="0.25">
      <c r="A773" s="131" t="s">
        <v>1968</v>
      </c>
      <c r="B773" s="95" t="s">
        <v>555</v>
      </c>
      <c r="C773" s="104">
        <v>1960</v>
      </c>
      <c r="D773" s="97" t="s">
        <v>21</v>
      </c>
      <c r="E773" s="97" t="s">
        <v>20</v>
      </c>
      <c r="F773" s="115">
        <v>2</v>
      </c>
      <c r="G773" s="115">
        <v>2</v>
      </c>
      <c r="H773" s="112">
        <v>570.29999999999995</v>
      </c>
      <c r="I773" s="112">
        <v>0</v>
      </c>
      <c r="J773" s="112">
        <v>570.29999999999995</v>
      </c>
      <c r="K773" s="105">
        <f t="shared" si="106"/>
        <v>3433980</v>
      </c>
      <c r="L773" s="108">
        <v>0</v>
      </c>
      <c r="M773" s="108">
        <v>0</v>
      </c>
      <c r="N773" s="108">
        <v>0</v>
      </c>
      <c r="O773" s="100">
        <v>3433980</v>
      </c>
      <c r="P773" s="112">
        <f t="shared" si="105"/>
        <v>6021.3571804313524</v>
      </c>
      <c r="Q773" s="105">
        <v>9673</v>
      </c>
      <c r="R773" s="54" t="s">
        <v>43</v>
      </c>
    </row>
    <row r="774" spans="1:18" s="21" customFormat="1" ht="27" customHeight="1" x14ac:dyDescent="0.25">
      <c r="A774" s="131" t="s">
        <v>1969</v>
      </c>
      <c r="B774" s="95" t="s">
        <v>548</v>
      </c>
      <c r="C774" s="104">
        <v>1959</v>
      </c>
      <c r="D774" s="97" t="s">
        <v>21</v>
      </c>
      <c r="E774" s="97" t="s">
        <v>20</v>
      </c>
      <c r="F774" s="115">
        <v>5</v>
      </c>
      <c r="G774" s="115">
        <v>3</v>
      </c>
      <c r="H774" s="112">
        <v>3349</v>
      </c>
      <c r="I774" s="112">
        <v>0</v>
      </c>
      <c r="J774" s="112">
        <v>3349</v>
      </c>
      <c r="K774" s="105">
        <f>SUM(L774:O774)</f>
        <v>3233377.2</v>
      </c>
      <c r="L774" s="108">
        <v>0</v>
      </c>
      <c r="M774" s="108">
        <v>0</v>
      </c>
      <c r="N774" s="108">
        <v>0</v>
      </c>
      <c r="O774" s="100">
        <v>3233377.2</v>
      </c>
      <c r="P774" s="112">
        <f>K774/H774</f>
        <v>965.4754255001493</v>
      </c>
      <c r="Q774" s="105">
        <v>9673</v>
      </c>
      <c r="R774" s="117" t="s">
        <v>42</v>
      </c>
    </row>
    <row r="775" spans="1:18" s="33" customFormat="1" ht="27" customHeight="1" x14ac:dyDescent="0.25">
      <c r="A775" s="131" t="s">
        <v>1970</v>
      </c>
      <c r="B775" s="63" t="s">
        <v>556</v>
      </c>
      <c r="C775" s="104" t="s">
        <v>845</v>
      </c>
      <c r="D775" s="104" t="s">
        <v>21</v>
      </c>
      <c r="E775" s="104" t="s">
        <v>20</v>
      </c>
      <c r="F775" s="115">
        <v>2</v>
      </c>
      <c r="G775" s="115">
        <v>1</v>
      </c>
      <c r="H775" s="119">
        <v>785.5</v>
      </c>
      <c r="I775" s="119">
        <v>368.4</v>
      </c>
      <c r="J775" s="119">
        <v>131.9</v>
      </c>
      <c r="K775" s="112">
        <f>SUM(L775:O775)</f>
        <v>5222578.26</v>
      </c>
      <c r="L775" s="112">
        <v>0</v>
      </c>
      <c r="M775" s="112">
        <v>0</v>
      </c>
      <c r="N775" s="112">
        <v>0</v>
      </c>
      <c r="O775" s="100">
        <v>5222578.26</v>
      </c>
      <c r="P775" s="112">
        <f>K775/H775</f>
        <v>6648.7310757479308</v>
      </c>
      <c r="Q775" s="112">
        <v>9673</v>
      </c>
      <c r="R775" s="117" t="s">
        <v>42</v>
      </c>
    </row>
    <row r="776" spans="1:18" s="21" customFormat="1" ht="27" customHeight="1" x14ac:dyDescent="0.25">
      <c r="A776" s="131" t="s">
        <v>1971</v>
      </c>
      <c r="B776" s="95" t="s">
        <v>557</v>
      </c>
      <c r="C776" s="104" t="s">
        <v>845</v>
      </c>
      <c r="D776" s="97" t="s">
        <v>21</v>
      </c>
      <c r="E776" s="97" t="s">
        <v>20</v>
      </c>
      <c r="F776" s="115">
        <v>2</v>
      </c>
      <c r="G776" s="115">
        <v>1</v>
      </c>
      <c r="H776" s="112">
        <v>283.14999999999998</v>
      </c>
      <c r="I776" s="112">
        <v>0</v>
      </c>
      <c r="J776" s="112">
        <v>283.14999999999998</v>
      </c>
      <c r="K776" s="105">
        <f t="shared" si="106"/>
        <v>1866234.09</v>
      </c>
      <c r="L776" s="108">
        <v>0</v>
      </c>
      <c r="M776" s="108">
        <v>0</v>
      </c>
      <c r="N776" s="108">
        <v>0</v>
      </c>
      <c r="O776" s="100">
        <v>1866234.09</v>
      </c>
      <c r="P776" s="112">
        <f t="shared" si="105"/>
        <v>6590.9733003708288</v>
      </c>
      <c r="Q776" s="105">
        <v>9673</v>
      </c>
      <c r="R776" s="117" t="s">
        <v>42</v>
      </c>
    </row>
    <row r="777" spans="1:18" s="21" customFormat="1" ht="27" customHeight="1" x14ac:dyDescent="0.25">
      <c r="A777" s="131" t="s">
        <v>1972</v>
      </c>
      <c r="B777" s="95" t="s">
        <v>558</v>
      </c>
      <c r="C777" s="104">
        <v>1957</v>
      </c>
      <c r="D777" s="97" t="s">
        <v>21</v>
      </c>
      <c r="E777" s="97" t="s">
        <v>20</v>
      </c>
      <c r="F777" s="115">
        <v>2</v>
      </c>
      <c r="G777" s="115">
        <v>1</v>
      </c>
      <c r="H777" s="112">
        <v>274.49</v>
      </c>
      <c r="I777" s="112">
        <v>0</v>
      </c>
      <c r="J777" s="112">
        <v>274.49</v>
      </c>
      <c r="K777" s="105">
        <f t="shared" si="106"/>
        <v>1057534.19</v>
      </c>
      <c r="L777" s="108">
        <v>0</v>
      </c>
      <c r="M777" s="108">
        <v>0</v>
      </c>
      <c r="N777" s="108">
        <v>0</v>
      </c>
      <c r="O777" s="100">
        <v>1057534.19</v>
      </c>
      <c r="P777" s="112">
        <f t="shared" si="105"/>
        <v>3852.7239243688291</v>
      </c>
      <c r="Q777" s="105">
        <v>9673</v>
      </c>
      <c r="R777" s="117" t="s">
        <v>41</v>
      </c>
    </row>
    <row r="778" spans="1:18" s="33" customFormat="1" ht="27" customHeight="1" x14ac:dyDescent="0.25">
      <c r="A778" s="131" t="s">
        <v>1973</v>
      </c>
      <c r="B778" s="95" t="s">
        <v>928</v>
      </c>
      <c r="C778" s="104">
        <v>1949</v>
      </c>
      <c r="D778" s="104" t="s">
        <v>21</v>
      </c>
      <c r="E778" s="104" t="s">
        <v>20</v>
      </c>
      <c r="F778" s="115">
        <v>3</v>
      </c>
      <c r="G778" s="115">
        <v>3</v>
      </c>
      <c r="H778" s="119">
        <v>1750.6</v>
      </c>
      <c r="I778" s="119">
        <v>864.9</v>
      </c>
      <c r="J778" s="119">
        <v>46.7</v>
      </c>
      <c r="K778" s="112">
        <f>SUM(L778:O778)</f>
        <v>540802.96</v>
      </c>
      <c r="L778" s="112">
        <v>0</v>
      </c>
      <c r="M778" s="112">
        <v>0</v>
      </c>
      <c r="N778" s="112">
        <v>0</v>
      </c>
      <c r="O778" s="100">
        <v>540802.96</v>
      </c>
      <c r="P778" s="112">
        <f>K778/[1]Прилож!H602</f>
        <v>308.92434593853534</v>
      </c>
      <c r="Q778" s="112">
        <v>9673</v>
      </c>
      <c r="R778" s="101" t="s">
        <v>42</v>
      </c>
    </row>
    <row r="779" spans="1:18" s="21" customFormat="1" ht="27" customHeight="1" x14ac:dyDescent="0.25">
      <c r="A779" s="131" t="s">
        <v>1974</v>
      </c>
      <c r="B779" s="95" t="s">
        <v>559</v>
      </c>
      <c r="C779" s="104">
        <v>1960</v>
      </c>
      <c r="D779" s="97" t="s">
        <v>21</v>
      </c>
      <c r="E779" s="97" t="s">
        <v>20</v>
      </c>
      <c r="F779" s="115">
        <v>2</v>
      </c>
      <c r="G779" s="115">
        <v>2</v>
      </c>
      <c r="H779" s="112">
        <v>561.4</v>
      </c>
      <c r="I779" s="112">
        <v>0</v>
      </c>
      <c r="J779" s="112">
        <v>561.4</v>
      </c>
      <c r="K779" s="105">
        <f t="shared" si="106"/>
        <v>3682500</v>
      </c>
      <c r="L779" s="108">
        <v>0</v>
      </c>
      <c r="M779" s="108">
        <v>0</v>
      </c>
      <c r="N779" s="108">
        <v>0</v>
      </c>
      <c r="O779" s="100">
        <v>3682500</v>
      </c>
      <c r="P779" s="112">
        <f t="shared" si="105"/>
        <v>6559.4941218382619</v>
      </c>
      <c r="Q779" s="105">
        <v>9673</v>
      </c>
      <c r="R779" s="54" t="s">
        <v>43</v>
      </c>
    </row>
    <row r="780" spans="1:18" s="21" customFormat="1" ht="27" customHeight="1" x14ac:dyDescent="0.25">
      <c r="A780" s="131" t="s">
        <v>1975</v>
      </c>
      <c r="B780" s="95" t="s">
        <v>560</v>
      </c>
      <c r="C780" s="104">
        <v>1946</v>
      </c>
      <c r="D780" s="97" t="s">
        <v>21</v>
      </c>
      <c r="E780" s="97" t="s">
        <v>20</v>
      </c>
      <c r="F780" s="115">
        <v>3</v>
      </c>
      <c r="G780" s="115">
        <v>2</v>
      </c>
      <c r="H780" s="112">
        <v>1432.8</v>
      </c>
      <c r="I780" s="112">
        <v>263.5</v>
      </c>
      <c r="J780" s="112">
        <v>624</v>
      </c>
      <c r="K780" s="105">
        <f t="shared" si="106"/>
        <v>5148400</v>
      </c>
      <c r="L780" s="108">
        <v>0</v>
      </c>
      <c r="M780" s="108">
        <v>0</v>
      </c>
      <c r="N780" s="108">
        <v>0</v>
      </c>
      <c r="O780" s="100">
        <v>5148400</v>
      </c>
      <c r="P780" s="112">
        <f t="shared" si="105"/>
        <v>3593.2439977666108</v>
      </c>
      <c r="Q780" s="105">
        <v>9673</v>
      </c>
      <c r="R780" s="117" t="s">
        <v>42</v>
      </c>
    </row>
    <row r="781" spans="1:18" s="21" customFormat="1" ht="27" customHeight="1" x14ac:dyDescent="0.25">
      <c r="A781" s="131" t="s">
        <v>1976</v>
      </c>
      <c r="B781" s="95" t="s">
        <v>562</v>
      </c>
      <c r="C781" s="104">
        <v>1960</v>
      </c>
      <c r="D781" s="97" t="s">
        <v>21</v>
      </c>
      <c r="E781" s="97" t="s">
        <v>20</v>
      </c>
      <c r="F781" s="115">
        <v>2</v>
      </c>
      <c r="G781" s="115">
        <v>1</v>
      </c>
      <c r="H781" s="112">
        <v>277.10000000000002</v>
      </c>
      <c r="I781" s="112">
        <v>0</v>
      </c>
      <c r="J781" s="112">
        <v>277.10000000000002</v>
      </c>
      <c r="K781" s="105">
        <f t="shared" si="106"/>
        <v>1980000</v>
      </c>
      <c r="L781" s="108">
        <v>0</v>
      </c>
      <c r="M781" s="108">
        <v>0</v>
      </c>
      <c r="N781" s="108">
        <v>0</v>
      </c>
      <c r="O781" s="100">
        <v>1980000</v>
      </c>
      <c r="P781" s="112">
        <f t="shared" si="105"/>
        <v>7145.4348610609886</v>
      </c>
      <c r="Q781" s="105">
        <v>9673</v>
      </c>
      <c r="R781" s="117" t="s">
        <v>43</v>
      </c>
    </row>
    <row r="782" spans="1:18" s="21" customFormat="1" ht="27" customHeight="1" x14ac:dyDescent="0.25">
      <c r="A782" s="131" t="s">
        <v>1977</v>
      </c>
      <c r="B782" s="95" t="s">
        <v>563</v>
      </c>
      <c r="C782" s="104">
        <v>1960</v>
      </c>
      <c r="D782" s="97" t="s">
        <v>21</v>
      </c>
      <c r="E782" s="97" t="s">
        <v>20</v>
      </c>
      <c r="F782" s="115">
        <v>2</v>
      </c>
      <c r="G782" s="115">
        <v>1</v>
      </c>
      <c r="H782" s="112">
        <v>273.8</v>
      </c>
      <c r="I782" s="112">
        <v>0</v>
      </c>
      <c r="J782" s="112">
        <v>273.8</v>
      </c>
      <c r="K782" s="105">
        <f t="shared" si="106"/>
        <v>1980000</v>
      </c>
      <c r="L782" s="108">
        <v>0</v>
      </c>
      <c r="M782" s="108">
        <v>0</v>
      </c>
      <c r="N782" s="108">
        <v>0</v>
      </c>
      <c r="O782" s="100">
        <v>1980000</v>
      </c>
      <c r="P782" s="112">
        <f t="shared" si="105"/>
        <v>7231.5558802045289</v>
      </c>
      <c r="Q782" s="105">
        <v>9673</v>
      </c>
      <c r="R782" s="117" t="s">
        <v>43</v>
      </c>
    </row>
    <row r="783" spans="1:18" s="21" customFormat="1" ht="27" customHeight="1" x14ac:dyDescent="0.25">
      <c r="A783" s="131" t="s">
        <v>1120</v>
      </c>
      <c r="B783" s="95" t="s">
        <v>561</v>
      </c>
      <c r="C783" s="104">
        <v>1960</v>
      </c>
      <c r="D783" s="97" t="s">
        <v>21</v>
      </c>
      <c r="E783" s="97" t="s">
        <v>20</v>
      </c>
      <c r="F783" s="115">
        <v>2</v>
      </c>
      <c r="G783" s="115">
        <v>2</v>
      </c>
      <c r="H783" s="112">
        <v>436.9</v>
      </c>
      <c r="I783" s="112">
        <v>92.6</v>
      </c>
      <c r="J783" s="112">
        <v>344.3</v>
      </c>
      <c r="K783" s="105">
        <f>SUM(L783:O783)</f>
        <v>3327672.93</v>
      </c>
      <c r="L783" s="108">
        <v>0</v>
      </c>
      <c r="M783" s="108">
        <v>0</v>
      </c>
      <c r="N783" s="108">
        <v>0</v>
      </c>
      <c r="O783" s="100">
        <v>3327672.93</v>
      </c>
      <c r="P783" s="112">
        <f>K783/H783</f>
        <v>7616.5551155870917</v>
      </c>
      <c r="Q783" s="105">
        <v>9673</v>
      </c>
      <c r="R783" s="117" t="s">
        <v>41</v>
      </c>
    </row>
    <row r="784" spans="1:18" s="21" customFormat="1" ht="27" customHeight="1" x14ac:dyDescent="0.25">
      <c r="A784" s="131" t="s">
        <v>1121</v>
      </c>
      <c r="B784" s="95" t="s">
        <v>1419</v>
      </c>
      <c r="C784" s="104">
        <v>1960</v>
      </c>
      <c r="D784" s="97" t="s">
        <v>21</v>
      </c>
      <c r="E784" s="97" t="s">
        <v>20</v>
      </c>
      <c r="F784" s="115">
        <v>5</v>
      </c>
      <c r="G784" s="115">
        <v>4</v>
      </c>
      <c r="H784" s="112">
        <v>3341.45</v>
      </c>
      <c r="I784" s="112">
        <v>110.4</v>
      </c>
      <c r="J784" s="112">
        <v>3231.05</v>
      </c>
      <c r="K784" s="105">
        <f t="shared" si="106"/>
        <v>4436205</v>
      </c>
      <c r="L784" s="108">
        <v>0</v>
      </c>
      <c r="M784" s="108">
        <v>0</v>
      </c>
      <c r="N784" s="108">
        <v>0</v>
      </c>
      <c r="O784" s="100">
        <v>4436205</v>
      </c>
      <c r="P784" s="112">
        <f t="shared" si="105"/>
        <v>1327.6287240569216</v>
      </c>
      <c r="Q784" s="105">
        <v>9673</v>
      </c>
      <c r="R784" s="117" t="s">
        <v>43</v>
      </c>
    </row>
    <row r="785" spans="1:18" s="21" customFormat="1" ht="27" customHeight="1" x14ac:dyDescent="0.25">
      <c r="A785" s="131" t="s">
        <v>1122</v>
      </c>
      <c r="B785" s="95" t="s">
        <v>564</v>
      </c>
      <c r="C785" s="104">
        <v>1960</v>
      </c>
      <c r="D785" s="97" t="s">
        <v>21</v>
      </c>
      <c r="E785" s="97" t="s">
        <v>20</v>
      </c>
      <c r="F785" s="115">
        <v>2</v>
      </c>
      <c r="G785" s="115">
        <v>2</v>
      </c>
      <c r="H785" s="112">
        <v>563.5</v>
      </c>
      <c r="I785" s="112">
        <v>0</v>
      </c>
      <c r="J785" s="112">
        <v>563.5</v>
      </c>
      <c r="K785" s="105">
        <f t="shared" si="106"/>
        <v>3352800</v>
      </c>
      <c r="L785" s="108">
        <v>0</v>
      </c>
      <c r="M785" s="108">
        <v>0</v>
      </c>
      <c r="N785" s="108">
        <v>0</v>
      </c>
      <c r="O785" s="100">
        <v>3352800</v>
      </c>
      <c r="P785" s="112">
        <f t="shared" si="105"/>
        <v>5949.9556344276843</v>
      </c>
      <c r="Q785" s="105">
        <v>9673</v>
      </c>
      <c r="R785" s="117" t="s">
        <v>43</v>
      </c>
    </row>
    <row r="786" spans="1:18" s="21" customFormat="1" ht="27" customHeight="1" x14ac:dyDescent="0.25">
      <c r="A786" s="131" t="s">
        <v>1978</v>
      </c>
      <c r="B786" s="95" t="s">
        <v>565</v>
      </c>
      <c r="C786" s="104">
        <v>1959</v>
      </c>
      <c r="D786" s="97" t="s">
        <v>21</v>
      </c>
      <c r="E786" s="97" t="s">
        <v>20</v>
      </c>
      <c r="F786" s="115">
        <v>2</v>
      </c>
      <c r="G786" s="115">
        <v>2</v>
      </c>
      <c r="H786" s="112">
        <v>235.51</v>
      </c>
      <c r="I786" s="112">
        <v>0</v>
      </c>
      <c r="J786" s="112">
        <v>235.51</v>
      </c>
      <c r="K786" s="105">
        <f t="shared" si="106"/>
        <v>1455300</v>
      </c>
      <c r="L786" s="108">
        <v>0</v>
      </c>
      <c r="M786" s="108">
        <v>0</v>
      </c>
      <c r="N786" s="108">
        <v>0</v>
      </c>
      <c r="O786" s="100">
        <v>1455300</v>
      </c>
      <c r="P786" s="112">
        <f t="shared" si="105"/>
        <v>6179.3554413825314</v>
      </c>
      <c r="Q786" s="105">
        <v>9673</v>
      </c>
      <c r="R786" s="117" t="s">
        <v>42</v>
      </c>
    </row>
    <row r="787" spans="1:18" s="21" customFormat="1" ht="27" customHeight="1" x14ac:dyDescent="0.25">
      <c r="A787" s="131" t="s">
        <v>1123</v>
      </c>
      <c r="B787" s="95" t="s">
        <v>566</v>
      </c>
      <c r="C787" s="104">
        <v>1961</v>
      </c>
      <c r="D787" s="97" t="s">
        <v>21</v>
      </c>
      <c r="E787" s="97" t="s">
        <v>20</v>
      </c>
      <c r="F787" s="115">
        <v>2</v>
      </c>
      <c r="G787" s="115">
        <v>1</v>
      </c>
      <c r="H787" s="112">
        <v>259.54000000000002</v>
      </c>
      <c r="I787" s="112">
        <v>69.98</v>
      </c>
      <c r="J787" s="112">
        <v>189.56</v>
      </c>
      <c r="K787" s="105">
        <f t="shared" si="106"/>
        <v>1650000</v>
      </c>
      <c r="L787" s="108">
        <v>0</v>
      </c>
      <c r="M787" s="108">
        <v>0</v>
      </c>
      <c r="N787" s="108">
        <v>0</v>
      </c>
      <c r="O787" s="100">
        <v>1650000</v>
      </c>
      <c r="P787" s="112">
        <f t="shared" si="105"/>
        <v>6357.4015566001381</v>
      </c>
      <c r="Q787" s="105">
        <v>9673</v>
      </c>
      <c r="R787" s="101" t="s">
        <v>43</v>
      </c>
    </row>
    <row r="788" spans="1:18" s="21" customFormat="1" ht="27" customHeight="1" x14ac:dyDescent="0.25">
      <c r="A788" s="153" t="s">
        <v>1124</v>
      </c>
      <c r="B788" s="167" t="s">
        <v>567</v>
      </c>
      <c r="C788" s="147">
        <v>1959</v>
      </c>
      <c r="D788" s="149" t="s">
        <v>21</v>
      </c>
      <c r="E788" s="149" t="s">
        <v>20</v>
      </c>
      <c r="F788" s="151">
        <v>2</v>
      </c>
      <c r="G788" s="151">
        <v>1</v>
      </c>
      <c r="H788" s="156">
        <v>272.27</v>
      </c>
      <c r="I788" s="156">
        <v>77.84</v>
      </c>
      <c r="J788" s="156">
        <v>194.43</v>
      </c>
      <c r="K788" s="105">
        <f>SUM(L788:O788)</f>
        <v>300000</v>
      </c>
      <c r="L788" s="108">
        <v>0</v>
      </c>
      <c r="M788" s="108">
        <v>0</v>
      </c>
      <c r="N788" s="108">
        <v>0</v>
      </c>
      <c r="O788" s="100">
        <v>300000</v>
      </c>
      <c r="P788" s="112">
        <f t="shared" si="105"/>
        <v>1101.8474308590737</v>
      </c>
      <c r="Q788" s="105">
        <v>9673</v>
      </c>
      <c r="R788" s="117" t="s">
        <v>42</v>
      </c>
    </row>
    <row r="789" spans="1:18" s="21" customFormat="1" ht="27" customHeight="1" x14ac:dyDescent="0.25">
      <c r="A789" s="154"/>
      <c r="B789" s="168"/>
      <c r="C789" s="148"/>
      <c r="D789" s="150"/>
      <c r="E789" s="150"/>
      <c r="F789" s="152"/>
      <c r="G789" s="152"/>
      <c r="H789" s="157"/>
      <c r="I789" s="157"/>
      <c r="J789" s="157"/>
      <c r="K789" s="105">
        <f t="shared" si="106"/>
        <v>1953600</v>
      </c>
      <c r="L789" s="108">
        <v>0</v>
      </c>
      <c r="M789" s="108">
        <v>0</v>
      </c>
      <c r="N789" s="108">
        <v>0</v>
      </c>
      <c r="O789" s="100">
        <v>1953600</v>
      </c>
      <c r="P789" s="112">
        <f>K789/H788</f>
        <v>7175.2304697542886</v>
      </c>
      <c r="Q789" s="105">
        <v>9673</v>
      </c>
      <c r="R789" s="117" t="s">
        <v>43</v>
      </c>
    </row>
    <row r="790" spans="1:18" s="21" customFormat="1" ht="27" customHeight="1" x14ac:dyDescent="0.25">
      <c r="A790" s="153" t="s">
        <v>1125</v>
      </c>
      <c r="B790" s="167" t="s">
        <v>568</v>
      </c>
      <c r="C790" s="147">
        <v>1959</v>
      </c>
      <c r="D790" s="149" t="s">
        <v>21</v>
      </c>
      <c r="E790" s="149" t="s">
        <v>20</v>
      </c>
      <c r="F790" s="151">
        <v>2</v>
      </c>
      <c r="G790" s="151">
        <v>1</v>
      </c>
      <c r="H790" s="156">
        <v>272.27</v>
      </c>
      <c r="I790" s="156">
        <v>77.84</v>
      </c>
      <c r="J790" s="156">
        <v>194.43</v>
      </c>
      <c r="K790" s="105">
        <f>SUM(L790:O790)</f>
        <v>300000</v>
      </c>
      <c r="L790" s="108">
        <v>0</v>
      </c>
      <c r="M790" s="108">
        <v>0</v>
      </c>
      <c r="N790" s="108">
        <v>0</v>
      </c>
      <c r="O790" s="100">
        <v>300000</v>
      </c>
      <c r="P790" s="112">
        <f>K790/H790</f>
        <v>1101.8474308590737</v>
      </c>
      <c r="Q790" s="105">
        <v>9673</v>
      </c>
      <c r="R790" s="117" t="s">
        <v>42</v>
      </c>
    </row>
    <row r="791" spans="1:18" s="21" customFormat="1" ht="27" customHeight="1" x14ac:dyDescent="0.25">
      <c r="A791" s="154"/>
      <c r="B791" s="168"/>
      <c r="C791" s="148"/>
      <c r="D791" s="150"/>
      <c r="E791" s="150"/>
      <c r="F791" s="152"/>
      <c r="G791" s="152"/>
      <c r="H791" s="157"/>
      <c r="I791" s="157"/>
      <c r="J791" s="157"/>
      <c r="K791" s="105">
        <f t="shared" si="106"/>
        <v>1947000</v>
      </c>
      <c r="L791" s="108">
        <v>0</v>
      </c>
      <c r="M791" s="108">
        <v>0</v>
      </c>
      <c r="N791" s="108">
        <v>0</v>
      </c>
      <c r="O791" s="100">
        <v>1947000</v>
      </c>
      <c r="P791" s="112">
        <f>K791/H790</f>
        <v>7150.9898262753886</v>
      </c>
      <c r="Q791" s="105">
        <v>9673</v>
      </c>
      <c r="R791" s="117" t="s">
        <v>43</v>
      </c>
    </row>
    <row r="792" spans="1:18" s="21" customFormat="1" ht="27" customHeight="1" x14ac:dyDescent="0.25">
      <c r="A792" s="101" t="s">
        <v>1126</v>
      </c>
      <c r="B792" s="95" t="s">
        <v>569</v>
      </c>
      <c r="C792" s="104">
        <v>1951</v>
      </c>
      <c r="D792" s="97" t="s">
        <v>21</v>
      </c>
      <c r="E792" s="97" t="s">
        <v>20</v>
      </c>
      <c r="F792" s="115">
        <v>2</v>
      </c>
      <c r="G792" s="115">
        <v>2</v>
      </c>
      <c r="H792" s="119">
        <v>2157.6999999999998</v>
      </c>
      <c r="I792" s="119">
        <v>1933.1</v>
      </c>
      <c r="J792" s="119">
        <v>888.61</v>
      </c>
      <c r="K792" s="105">
        <f t="shared" si="106"/>
        <v>2462464.09</v>
      </c>
      <c r="L792" s="108">
        <v>0</v>
      </c>
      <c r="M792" s="108">
        <v>0</v>
      </c>
      <c r="N792" s="108">
        <v>0</v>
      </c>
      <c r="O792" s="100">
        <v>2462464.09</v>
      </c>
      <c r="P792" s="112">
        <f t="shared" si="105"/>
        <v>1141.244885757983</v>
      </c>
      <c r="Q792" s="105">
        <v>9673</v>
      </c>
      <c r="R792" s="117" t="s">
        <v>41</v>
      </c>
    </row>
    <row r="793" spans="1:18" s="2" customFormat="1" ht="27" customHeight="1" x14ac:dyDescent="0.25">
      <c r="A793" s="153" t="s">
        <v>1127</v>
      </c>
      <c r="B793" s="165" t="s">
        <v>964</v>
      </c>
      <c r="C793" s="147">
        <v>1985</v>
      </c>
      <c r="D793" s="147" t="s">
        <v>21</v>
      </c>
      <c r="E793" s="147" t="s">
        <v>20</v>
      </c>
      <c r="F793" s="151">
        <v>9</v>
      </c>
      <c r="G793" s="151">
        <v>2</v>
      </c>
      <c r="H793" s="163">
        <v>4503.6000000000004</v>
      </c>
      <c r="I793" s="163">
        <v>0</v>
      </c>
      <c r="J793" s="163">
        <v>3803</v>
      </c>
      <c r="K793" s="112">
        <f>SUM(L793:O793)</f>
        <v>117294.52</v>
      </c>
      <c r="L793" s="112">
        <v>0</v>
      </c>
      <c r="M793" s="112">
        <v>0</v>
      </c>
      <c r="N793" s="112">
        <v>0</v>
      </c>
      <c r="O793" s="100">
        <v>117294.52</v>
      </c>
      <c r="P793" s="112">
        <f t="shared" si="105"/>
        <v>26.044613198330225</v>
      </c>
      <c r="Q793" s="112">
        <v>9673</v>
      </c>
      <c r="R793" s="101" t="s">
        <v>41</v>
      </c>
    </row>
    <row r="794" spans="1:18" s="2" customFormat="1" ht="27" customHeight="1" x14ac:dyDescent="0.25">
      <c r="A794" s="154"/>
      <c r="B794" s="166"/>
      <c r="C794" s="148"/>
      <c r="D794" s="148"/>
      <c r="E794" s="148"/>
      <c r="F794" s="152"/>
      <c r="G794" s="152"/>
      <c r="H794" s="164"/>
      <c r="I794" s="164"/>
      <c r="J794" s="164"/>
      <c r="K794" s="112">
        <f>SUM(L794:O794)</f>
        <v>3440516.22</v>
      </c>
      <c r="L794" s="112">
        <v>0</v>
      </c>
      <c r="M794" s="112">
        <v>0</v>
      </c>
      <c r="N794" s="112">
        <v>0</v>
      </c>
      <c r="O794" s="100">
        <v>3440516.22</v>
      </c>
      <c r="P794" s="112">
        <f>O794/H793</f>
        <v>763.94800159872102</v>
      </c>
      <c r="Q794" s="112">
        <v>9673</v>
      </c>
      <c r="R794" s="101" t="s">
        <v>42</v>
      </c>
    </row>
    <row r="795" spans="1:18" ht="27" customHeight="1" x14ac:dyDescent="0.25">
      <c r="A795" s="131" t="s">
        <v>1128</v>
      </c>
      <c r="B795" s="63" t="s">
        <v>937</v>
      </c>
      <c r="C795" s="104">
        <v>1962</v>
      </c>
      <c r="D795" s="104" t="s">
        <v>21</v>
      </c>
      <c r="E795" s="104" t="s">
        <v>20</v>
      </c>
      <c r="F795" s="115">
        <v>5</v>
      </c>
      <c r="G795" s="115">
        <v>2</v>
      </c>
      <c r="H795" s="119">
        <v>1738.9</v>
      </c>
      <c r="I795" s="119">
        <v>42.07</v>
      </c>
      <c r="J795" s="119">
        <v>1561.8</v>
      </c>
      <c r="K795" s="112">
        <f>SUM(L795:O795)</f>
        <v>5033631.78</v>
      </c>
      <c r="L795" s="112">
        <v>0</v>
      </c>
      <c r="M795" s="112">
        <v>0</v>
      </c>
      <c r="N795" s="112">
        <v>0</v>
      </c>
      <c r="O795" s="100">
        <v>5033631.78</v>
      </c>
      <c r="P795" s="112">
        <f>K795/H795</f>
        <v>2894.7218241416986</v>
      </c>
      <c r="Q795" s="112">
        <v>9673</v>
      </c>
      <c r="R795" s="101" t="s">
        <v>42</v>
      </c>
    </row>
    <row r="796" spans="1:18" s="21" customFormat="1" ht="27" customHeight="1" x14ac:dyDescent="0.25">
      <c r="A796" s="131" t="s">
        <v>1129</v>
      </c>
      <c r="B796" s="118" t="s">
        <v>570</v>
      </c>
      <c r="C796" s="104">
        <v>1961</v>
      </c>
      <c r="D796" s="97" t="s">
        <v>21</v>
      </c>
      <c r="E796" s="97" t="s">
        <v>20</v>
      </c>
      <c r="F796" s="115">
        <v>5</v>
      </c>
      <c r="G796" s="115">
        <v>2</v>
      </c>
      <c r="H796" s="112">
        <v>1582.31</v>
      </c>
      <c r="I796" s="112">
        <v>69.7</v>
      </c>
      <c r="J796" s="112">
        <v>1512.61</v>
      </c>
      <c r="K796" s="105">
        <f t="shared" si="106"/>
        <v>3786420</v>
      </c>
      <c r="L796" s="108">
        <v>0</v>
      </c>
      <c r="M796" s="108">
        <v>0</v>
      </c>
      <c r="N796" s="108">
        <v>0</v>
      </c>
      <c r="O796" s="100">
        <v>3786420</v>
      </c>
      <c r="P796" s="112">
        <f t="shared" si="105"/>
        <v>2392.9697720421409</v>
      </c>
      <c r="Q796" s="105">
        <v>9673</v>
      </c>
      <c r="R796" s="101" t="s">
        <v>43</v>
      </c>
    </row>
    <row r="797" spans="1:18" s="21" customFormat="1" ht="27" customHeight="1" x14ac:dyDescent="0.25">
      <c r="A797" s="131" t="s">
        <v>1130</v>
      </c>
      <c r="B797" s="118" t="s">
        <v>910</v>
      </c>
      <c r="C797" s="104">
        <v>1965</v>
      </c>
      <c r="D797" s="97" t="s">
        <v>21</v>
      </c>
      <c r="E797" s="97" t="s">
        <v>23</v>
      </c>
      <c r="F797" s="115">
        <v>5</v>
      </c>
      <c r="G797" s="115">
        <v>4</v>
      </c>
      <c r="H797" s="112">
        <v>4096.8</v>
      </c>
      <c r="I797" s="112">
        <v>486.7</v>
      </c>
      <c r="J797" s="112">
        <v>3075.7</v>
      </c>
      <c r="K797" s="105">
        <f>SUM(L797:O797)</f>
        <v>20930145.969999999</v>
      </c>
      <c r="L797" s="108">
        <v>0</v>
      </c>
      <c r="M797" s="108">
        <v>0</v>
      </c>
      <c r="N797" s="108">
        <v>0</v>
      </c>
      <c r="O797" s="100">
        <v>20930145.969999999</v>
      </c>
      <c r="P797" s="112">
        <f t="shared" si="105"/>
        <v>5108.9010862136292</v>
      </c>
      <c r="Q797" s="105">
        <v>9673</v>
      </c>
      <c r="R797" s="117" t="s">
        <v>42</v>
      </c>
    </row>
    <row r="798" spans="1:18" ht="27" customHeight="1" x14ac:dyDescent="0.25">
      <c r="A798" s="131" t="s">
        <v>1131</v>
      </c>
      <c r="B798" s="63" t="s">
        <v>920</v>
      </c>
      <c r="C798" s="104">
        <v>1951</v>
      </c>
      <c r="D798" s="104" t="s">
        <v>21</v>
      </c>
      <c r="E798" s="104" t="s">
        <v>20</v>
      </c>
      <c r="F798" s="115">
        <v>2</v>
      </c>
      <c r="G798" s="115">
        <v>3</v>
      </c>
      <c r="H798" s="119">
        <v>1843.5</v>
      </c>
      <c r="I798" s="119">
        <v>712.1</v>
      </c>
      <c r="J798" s="119">
        <v>587.4</v>
      </c>
      <c r="K798" s="112">
        <f>SUM(L798:O798)</f>
        <v>5295644.7</v>
      </c>
      <c r="L798" s="112">
        <v>0</v>
      </c>
      <c r="M798" s="112">
        <v>0</v>
      </c>
      <c r="N798" s="112">
        <v>0</v>
      </c>
      <c r="O798" s="100">
        <v>5295644.7</v>
      </c>
      <c r="P798" s="112">
        <f>K798/H798</f>
        <v>2872.6035801464604</v>
      </c>
      <c r="Q798" s="112">
        <v>9673</v>
      </c>
      <c r="R798" s="117" t="s">
        <v>42</v>
      </c>
    </row>
    <row r="799" spans="1:18" s="21" customFormat="1" ht="34.9" customHeight="1" x14ac:dyDescent="0.25">
      <c r="A799" s="131" t="s">
        <v>1132</v>
      </c>
      <c r="B799" s="95" t="s">
        <v>572</v>
      </c>
      <c r="C799" s="104">
        <v>1949</v>
      </c>
      <c r="D799" s="97" t="s">
        <v>21</v>
      </c>
      <c r="E799" s="97" t="s">
        <v>92</v>
      </c>
      <c r="F799" s="115">
        <v>2</v>
      </c>
      <c r="G799" s="115">
        <v>1</v>
      </c>
      <c r="H799" s="112">
        <v>387.94</v>
      </c>
      <c r="I799" s="112">
        <v>0</v>
      </c>
      <c r="J799" s="112">
        <v>387.94</v>
      </c>
      <c r="K799" s="105">
        <f>SUM(L799:O799)</f>
        <v>58789.59</v>
      </c>
      <c r="L799" s="108">
        <v>0</v>
      </c>
      <c r="M799" s="108">
        <v>0</v>
      </c>
      <c r="N799" s="108">
        <v>0</v>
      </c>
      <c r="O799" s="100">
        <v>58789.59</v>
      </c>
      <c r="P799" s="112">
        <f t="shared" si="105"/>
        <v>151.54299633964015</v>
      </c>
      <c r="Q799" s="105">
        <v>9673</v>
      </c>
      <c r="R799" s="117" t="s">
        <v>41</v>
      </c>
    </row>
    <row r="800" spans="1:18" s="21" customFormat="1" ht="27" customHeight="1" x14ac:dyDescent="0.25">
      <c r="A800" s="131" t="s">
        <v>1133</v>
      </c>
      <c r="B800" s="95" t="s">
        <v>571</v>
      </c>
      <c r="C800" s="104">
        <v>1959</v>
      </c>
      <c r="D800" s="97" t="s">
        <v>21</v>
      </c>
      <c r="E800" s="97" t="s">
        <v>20</v>
      </c>
      <c r="F800" s="115">
        <v>3</v>
      </c>
      <c r="G800" s="115">
        <v>2</v>
      </c>
      <c r="H800" s="112">
        <v>981.8</v>
      </c>
      <c r="I800" s="112">
        <v>0</v>
      </c>
      <c r="J800" s="112">
        <v>981.8</v>
      </c>
      <c r="K800" s="105">
        <f>SUM(L800:O800)</f>
        <v>5002720</v>
      </c>
      <c r="L800" s="108">
        <v>0</v>
      </c>
      <c r="M800" s="108">
        <v>0</v>
      </c>
      <c r="N800" s="108">
        <v>0</v>
      </c>
      <c r="O800" s="100">
        <v>5002720</v>
      </c>
      <c r="P800" s="112">
        <f>K800/H800</f>
        <v>5095.4573232837647</v>
      </c>
      <c r="Q800" s="105">
        <v>9673</v>
      </c>
      <c r="R800" s="117" t="s">
        <v>42</v>
      </c>
    </row>
    <row r="801" spans="1:18" s="21" customFormat="1" ht="27" customHeight="1" x14ac:dyDescent="0.25">
      <c r="A801" s="131" t="s">
        <v>1134</v>
      </c>
      <c r="B801" s="95" t="s">
        <v>576</v>
      </c>
      <c r="C801" s="104">
        <v>1947</v>
      </c>
      <c r="D801" s="97" t="s">
        <v>21</v>
      </c>
      <c r="E801" s="97" t="s">
        <v>20</v>
      </c>
      <c r="F801" s="115">
        <v>5</v>
      </c>
      <c r="G801" s="115">
        <v>2</v>
      </c>
      <c r="H801" s="112">
        <v>1955</v>
      </c>
      <c r="I801" s="112">
        <v>236.6</v>
      </c>
      <c r="J801" s="112">
        <v>1042.42</v>
      </c>
      <c r="K801" s="105">
        <f t="shared" si="106"/>
        <v>2630727.2000000002</v>
      </c>
      <c r="L801" s="108">
        <v>0</v>
      </c>
      <c r="M801" s="108">
        <v>0</v>
      </c>
      <c r="N801" s="108">
        <v>0</v>
      </c>
      <c r="O801" s="100">
        <v>2630727.2000000002</v>
      </c>
      <c r="P801" s="112">
        <f t="shared" si="105"/>
        <v>1345.6405115089515</v>
      </c>
      <c r="Q801" s="105">
        <v>9673</v>
      </c>
      <c r="R801" s="117" t="s">
        <v>41</v>
      </c>
    </row>
    <row r="802" spans="1:18" s="21" customFormat="1" ht="27" customHeight="1" x14ac:dyDescent="0.25">
      <c r="A802" s="131" t="s">
        <v>1135</v>
      </c>
      <c r="B802" s="95" t="s">
        <v>577</v>
      </c>
      <c r="C802" s="104">
        <v>1960</v>
      </c>
      <c r="D802" s="97" t="s">
        <v>21</v>
      </c>
      <c r="E802" s="97" t="s">
        <v>20</v>
      </c>
      <c r="F802" s="115">
        <v>5</v>
      </c>
      <c r="G802" s="115">
        <v>4</v>
      </c>
      <c r="H802" s="112">
        <v>3700.35</v>
      </c>
      <c r="I802" s="112">
        <v>956.87</v>
      </c>
      <c r="J802" s="112">
        <v>1674.1</v>
      </c>
      <c r="K802" s="105">
        <f t="shared" si="106"/>
        <v>20198852.489999998</v>
      </c>
      <c r="L802" s="108">
        <v>0</v>
      </c>
      <c r="M802" s="108">
        <v>0</v>
      </c>
      <c r="N802" s="108">
        <v>0</v>
      </c>
      <c r="O802" s="100">
        <v>20198852.489999998</v>
      </c>
      <c r="P802" s="112">
        <f t="shared" si="105"/>
        <v>5458.6329644493089</v>
      </c>
      <c r="Q802" s="105">
        <v>9673</v>
      </c>
      <c r="R802" s="117" t="s">
        <v>41</v>
      </c>
    </row>
    <row r="803" spans="1:18" s="21" customFormat="1" ht="27" customHeight="1" x14ac:dyDescent="0.25">
      <c r="A803" s="131" t="s">
        <v>1136</v>
      </c>
      <c r="B803" s="95" t="s">
        <v>581</v>
      </c>
      <c r="C803" s="104">
        <v>1959</v>
      </c>
      <c r="D803" s="97" t="s">
        <v>21</v>
      </c>
      <c r="E803" s="97" t="s">
        <v>20</v>
      </c>
      <c r="F803" s="115">
        <v>5</v>
      </c>
      <c r="G803" s="115">
        <v>7</v>
      </c>
      <c r="H803" s="112">
        <v>5882.76</v>
      </c>
      <c r="I803" s="112">
        <v>1145.1500000000001</v>
      </c>
      <c r="J803" s="112">
        <v>4737.6099999999997</v>
      </c>
      <c r="K803" s="105">
        <f>SUM(L803:O803)</f>
        <v>10645250</v>
      </c>
      <c r="L803" s="108">
        <v>0</v>
      </c>
      <c r="M803" s="108">
        <v>0</v>
      </c>
      <c r="N803" s="108">
        <v>0</v>
      </c>
      <c r="O803" s="100">
        <v>10645250</v>
      </c>
      <c r="P803" s="112">
        <f>K803/H803</f>
        <v>1809.5672779443662</v>
      </c>
      <c r="Q803" s="105">
        <v>9673</v>
      </c>
      <c r="R803" s="117" t="s">
        <v>42</v>
      </c>
    </row>
    <row r="804" spans="1:18" s="21" customFormat="1" ht="27" customHeight="1" x14ac:dyDescent="0.25">
      <c r="A804" s="131" t="s">
        <v>1137</v>
      </c>
      <c r="B804" s="95" t="s">
        <v>582</v>
      </c>
      <c r="C804" s="104">
        <v>1960</v>
      </c>
      <c r="D804" s="97" t="s">
        <v>21</v>
      </c>
      <c r="E804" s="97" t="s">
        <v>20</v>
      </c>
      <c r="F804" s="115">
        <v>5</v>
      </c>
      <c r="G804" s="115">
        <v>2</v>
      </c>
      <c r="H804" s="112">
        <v>1530.87</v>
      </c>
      <c r="I804" s="112">
        <v>250</v>
      </c>
      <c r="J804" s="112">
        <v>1280.8699999999999</v>
      </c>
      <c r="K804" s="105">
        <f>SUM(L804:O804)</f>
        <v>3709200</v>
      </c>
      <c r="L804" s="108">
        <v>0</v>
      </c>
      <c r="M804" s="108">
        <v>0</v>
      </c>
      <c r="N804" s="108">
        <v>0</v>
      </c>
      <c r="O804" s="100">
        <v>3709200</v>
      </c>
      <c r="P804" s="112">
        <f>K804/H804</f>
        <v>2422.9359775813755</v>
      </c>
      <c r="Q804" s="105">
        <v>9673</v>
      </c>
      <c r="R804" s="117" t="s">
        <v>43</v>
      </c>
    </row>
    <row r="805" spans="1:18" s="21" customFormat="1" ht="27" customHeight="1" x14ac:dyDescent="0.25">
      <c r="A805" s="131" t="s">
        <v>1138</v>
      </c>
      <c r="B805" s="95" t="s">
        <v>573</v>
      </c>
      <c r="C805" s="104">
        <v>1960</v>
      </c>
      <c r="D805" s="97" t="s">
        <v>21</v>
      </c>
      <c r="E805" s="97" t="s">
        <v>20</v>
      </c>
      <c r="F805" s="115">
        <v>5</v>
      </c>
      <c r="G805" s="115">
        <v>2</v>
      </c>
      <c r="H805" s="112">
        <v>1955.6</v>
      </c>
      <c r="I805" s="112">
        <v>234.8</v>
      </c>
      <c r="J805" s="112">
        <v>1265.5899999999999</v>
      </c>
      <c r="K805" s="105">
        <f>SUM(L805:O805)</f>
        <v>10766000</v>
      </c>
      <c r="L805" s="108">
        <v>0</v>
      </c>
      <c r="M805" s="108">
        <v>0</v>
      </c>
      <c r="N805" s="108">
        <v>0</v>
      </c>
      <c r="O805" s="100">
        <v>10766000</v>
      </c>
      <c r="P805" s="112">
        <f>K805/H805</f>
        <v>5505.2157905502154</v>
      </c>
      <c r="Q805" s="105">
        <v>9673</v>
      </c>
      <c r="R805" s="117" t="s">
        <v>43</v>
      </c>
    </row>
    <row r="806" spans="1:18" s="21" customFormat="1" ht="27" customHeight="1" x14ac:dyDescent="0.25">
      <c r="A806" s="131" t="s">
        <v>1139</v>
      </c>
      <c r="B806" s="95" t="s">
        <v>574</v>
      </c>
      <c r="C806" s="104">
        <v>1959</v>
      </c>
      <c r="D806" s="97" t="s">
        <v>21</v>
      </c>
      <c r="E806" s="97" t="s">
        <v>20</v>
      </c>
      <c r="F806" s="115">
        <v>5</v>
      </c>
      <c r="G806" s="115">
        <v>2</v>
      </c>
      <c r="H806" s="112">
        <v>1379.9</v>
      </c>
      <c r="I806" s="112">
        <v>135.30000000000001</v>
      </c>
      <c r="J806" s="112">
        <v>1244.5999999999999</v>
      </c>
      <c r="K806" s="105">
        <f>SUM(L806:O806)</f>
        <v>3241700</v>
      </c>
      <c r="L806" s="108">
        <v>0</v>
      </c>
      <c r="M806" s="108">
        <v>0</v>
      </c>
      <c r="N806" s="108">
        <v>0</v>
      </c>
      <c r="O806" s="100">
        <v>3241700</v>
      </c>
      <c r="P806" s="112">
        <f>K806/H806</f>
        <v>2349.228204942387</v>
      </c>
      <c r="Q806" s="105">
        <v>9673</v>
      </c>
      <c r="R806" s="117" t="s">
        <v>42</v>
      </c>
    </row>
    <row r="807" spans="1:18" s="21" customFormat="1" ht="27" customHeight="1" x14ac:dyDescent="0.25">
      <c r="A807" s="131" t="s">
        <v>1140</v>
      </c>
      <c r="B807" s="95" t="s">
        <v>575</v>
      </c>
      <c r="C807" s="104">
        <v>1959</v>
      </c>
      <c r="D807" s="97" t="s">
        <v>21</v>
      </c>
      <c r="E807" s="97" t="s">
        <v>20</v>
      </c>
      <c r="F807" s="115">
        <v>2</v>
      </c>
      <c r="G807" s="115">
        <v>1</v>
      </c>
      <c r="H807" s="112">
        <v>512.77</v>
      </c>
      <c r="I807" s="112">
        <v>0</v>
      </c>
      <c r="J807" s="112">
        <v>512.77</v>
      </c>
      <c r="K807" s="105">
        <f>SUM(L807:O807)</f>
        <v>2645500</v>
      </c>
      <c r="L807" s="108">
        <v>0</v>
      </c>
      <c r="M807" s="108">
        <v>0</v>
      </c>
      <c r="N807" s="108">
        <v>0</v>
      </c>
      <c r="O807" s="100">
        <v>2645500</v>
      </c>
      <c r="P807" s="112">
        <f>K807/H807</f>
        <v>5159.2331844686705</v>
      </c>
      <c r="Q807" s="105">
        <v>9673</v>
      </c>
      <c r="R807" s="117" t="s">
        <v>42</v>
      </c>
    </row>
    <row r="808" spans="1:18" s="21" customFormat="1" ht="27" customHeight="1" x14ac:dyDescent="0.25">
      <c r="A808" s="131" t="s">
        <v>1141</v>
      </c>
      <c r="B808" s="95" t="s">
        <v>578</v>
      </c>
      <c r="C808" s="104">
        <v>1961</v>
      </c>
      <c r="D808" s="97" t="s">
        <v>21</v>
      </c>
      <c r="E808" s="97" t="s">
        <v>20</v>
      </c>
      <c r="F808" s="115">
        <v>5</v>
      </c>
      <c r="G808" s="115">
        <v>4</v>
      </c>
      <c r="H808" s="112">
        <v>2786.75</v>
      </c>
      <c r="I808" s="112">
        <v>278.7</v>
      </c>
      <c r="J808" s="112">
        <v>2508.0500000000002</v>
      </c>
      <c r="K808" s="105">
        <f t="shared" si="106"/>
        <v>7117440</v>
      </c>
      <c r="L808" s="108">
        <v>0</v>
      </c>
      <c r="M808" s="108">
        <v>0</v>
      </c>
      <c r="N808" s="108">
        <v>0</v>
      </c>
      <c r="O808" s="100">
        <v>7117440</v>
      </c>
      <c r="P808" s="112">
        <f t="shared" si="105"/>
        <v>2554.0288866959722</v>
      </c>
      <c r="Q808" s="105">
        <v>9673</v>
      </c>
      <c r="R808" s="101" t="s">
        <v>43</v>
      </c>
    </row>
    <row r="809" spans="1:18" s="21" customFormat="1" ht="27" customHeight="1" x14ac:dyDescent="0.25">
      <c r="A809" s="153" t="s">
        <v>1142</v>
      </c>
      <c r="B809" s="167" t="s">
        <v>579</v>
      </c>
      <c r="C809" s="147">
        <v>1978</v>
      </c>
      <c r="D809" s="149" t="s">
        <v>21</v>
      </c>
      <c r="E809" s="149" t="s">
        <v>23</v>
      </c>
      <c r="F809" s="151">
        <v>9</v>
      </c>
      <c r="G809" s="151">
        <v>2</v>
      </c>
      <c r="H809" s="156">
        <v>5518.8</v>
      </c>
      <c r="I809" s="156">
        <v>0</v>
      </c>
      <c r="J809" s="156">
        <v>3947.84</v>
      </c>
      <c r="K809" s="105">
        <f t="shared" si="106"/>
        <v>3611336.33</v>
      </c>
      <c r="L809" s="108">
        <v>0</v>
      </c>
      <c r="M809" s="108">
        <v>0</v>
      </c>
      <c r="N809" s="108">
        <v>0</v>
      </c>
      <c r="O809" s="100">
        <v>3611336.33</v>
      </c>
      <c r="P809" s="112">
        <f t="shared" si="105"/>
        <v>654.3698503297818</v>
      </c>
      <c r="Q809" s="105">
        <v>9673</v>
      </c>
      <c r="R809" s="117" t="s">
        <v>41</v>
      </c>
    </row>
    <row r="810" spans="1:18" s="21" customFormat="1" ht="27" customHeight="1" x14ac:dyDescent="0.25">
      <c r="A810" s="154"/>
      <c r="B810" s="168"/>
      <c r="C810" s="148"/>
      <c r="D810" s="150"/>
      <c r="E810" s="150"/>
      <c r="F810" s="152"/>
      <c r="G810" s="152"/>
      <c r="H810" s="157"/>
      <c r="I810" s="157"/>
      <c r="J810" s="157"/>
      <c r="K810" s="105">
        <f>SUM(L810:O810)</f>
        <v>20745607.530000001</v>
      </c>
      <c r="L810" s="108">
        <v>0</v>
      </c>
      <c r="M810" s="108">
        <v>0</v>
      </c>
      <c r="N810" s="108">
        <v>0</v>
      </c>
      <c r="O810" s="100">
        <v>20745607.530000001</v>
      </c>
      <c r="P810" s="112">
        <f>K810/H809</f>
        <v>3759.079424874973</v>
      </c>
      <c r="Q810" s="105">
        <v>9673</v>
      </c>
      <c r="R810" s="117" t="s">
        <v>42</v>
      </c>
    </row>
    <row r="811" spans="1:18" s="21" customFormat="1" ht="27" customHeight="1" x14ac:dyDescent="0.25">
      <c r="A811" s="101" t="s">
        <v>1143</v>
      </c>
      <c r="B811" s="95" t="s">
        <v>580</v>
      </c>
      <c r="C811" s="104">
        <v>1961</v>
      </c>
      <c r="D811" s="97" t="s">
        <v>21</v>
      </c>
      <c r="E811" s="97" t="s">
        <v>20</v>
      </c>
      <c r="F811" s="115">
        <v>5</v>
      </c>
      <c r="G811" s="115">
        <v>4</v>
      </c>
      <c r="H811" s="112">
        <v>3090.29</v>
      </c>
      <c r="I811" s="112">
        <v>0</v>
      </c>
      <c r="J811" s="112">
        <v>3090.29</v>
      </c>
      <c r="K811" s="105">
        <f t="shared" si="106"/>
        <v>7167600</v>
      </c>
      <c r="L811" s="108">
        <v>0</v>
      </c>
      <c r="M811" s="108">
        <v>0</v>
      </c>
      <c r="N811" s="108">
        <v>0</v>
      </c>
      <c r="O811" s="100">
        <v>7167600</v>
      </c>
      <c r="P811" s="112">
        <f t="shared" si="105"/>
        <v>2319.3939727339507</v>
      </c>
      <c r="Q811" s="105">
        <v>9673</v>
      </c>
      <c r="R811" s="101" t="s">
        <v>43</v>
      </c>
    </row>
    <row r="812" spans="1:18" s="21" customFormat="1" ht="27" customHeight="1" x14ac:dyDescent="0.25">
      <c r="A812" s="101" t="s">
        <v>1144</v>
      </c>
      <c r="B812" s="95" t="s">
        <v>583</v>
      </c>
      <c r="C812" s="104">
        <v>1948</v>
      </c>
      <c r="D812" s="97" t="s">
        <v>21</v>
      </c>
      <c r="E812" s="97" t="s">
        <v>20</v>
      </c>
      <c r="F812" s="115">
        <v>2</v>
      </c>
      <c r="G812" s="115">
        <v>1</v>
      </c>
      <c r="H812" s="112">
        <v>325.7</v>
      </c>
      <c r="I812" s="112">
        <v>0</v>
      </c>
      <c r="J812" s="112">
        <v>341.7</v>
      </c>
      <c r="K812" s="105">
        <f t="shared" si="106"/>
        <v>2281426.62</v>
      </c>
      <c r="L812" s="108">
        <v>0</v>
      </c>
      <c r="M812" s="108">
        <v>0</v>
      </c>
      <c r="N812" s="108">
        <v>0</v>
      </c>
      <c r="O812" s="100">
        <v>2281426.62</v>
      </c>
      <c r="P812" s="112">
        <f t="shared" si="105"/>
        <v>7004.6871968068781</v>
      </c>
      <c r="Q812" s="105">
        <v>9673</v>
      </c>
      <c r="R812" s="117" t="s">
        <v>41</v>
      </c>
    </row>
    <row r="813" spans="1:18" s="21" customFormat="1" ht="27" customHeight="1" x14ac:dyDescent="0.25">
      <c r="A813" s="153" t="s">
        <v>1145</v>
      </c>
      <c r="B813" s="167" t="s">
        <v>584</v>
      </c>
      <c r="C813" s="147" t="s">
        <v>849</v>
      </c>
      <c r="D813" s="149" t="s">
        <v>21</v>
      </c>
      <c r="E813" s="149" t="s">
        <v>20</v>
      </c>
      <c r="F813" s="151">
        <v>2</v>
      </c>
      <c r="G813" s="151">
        <v>1</v>
      </c>
      <c r="H813" s="156">
        <v>783</v>
      </c>
      <c r="I813" s="156">
        <v>0</v>
      </c>
      <c r="J813" s="156">
        <v>783</v>
      </c>
      <c r="K813" s="105">
        <f>SUM(L813:O813)</f>
        <v>300000</v>
      </c>
      <c r="L813" s="108">
        <v>0</v>
      </c>
      <c r="M813" s="108">
        <v>0</v>
      </c>
      <c r="N813" s="108">
        <v>0</v>
      </c>
      <c r="O813" s="100">
        <v>300000</v>
      </c>
      <c r="P813" s="112">
        <f t="shared" si="105"/>
        <v>383.14176245210729</v>
      </c>
      <c r="Q813" s="105">
        <v>9673</v>
      </c>
      <c r="R813" s="117" t="s">
        <v>42</v>
      </c>
    </row>
    <row r="814" spans="1:18" s="21" customFormat="1" ht="27" customHeight="1" x14ac:dyDescent="0.25">
      <c r="A814" s="154"/>
      <c r="B814" s="168"/>
      <c r="C814" s="148"/>
      <c r="D814" s="150"/>
      <c r="E814" s="150"/>
      <c r="F814" s="152"/>
      <c r="G814" s="152"/>
      <c r="H814" s="157"/>
      <c r="I814" s="157"/>
      <c r="J814" s="157"/>
      <c r="K814" s="105">
        <f t="shared" si="106"/>
        <v>7795320</v>
      </c>
      <c r="L814" s="108">
        <v>0</v>
      </c>
      <c r="M814" s="108">
        <v>0</v>
      </c>
      <c r="N814" s="108">
        <v>0</v>
      </c>
      <c r="O814" s="100">
        <v>7795320</v>
      </c>
      <c r="P814" s="112">
        <f>K814/H813</f>
        <v>9955.7088122605364</v>
      </c>
      <c r="Q814" s="105">
        <v>9673</v>
      </c>
      <c r="R814" s="117" t="s">
        <v>43</v>
      </c>
    </row>
    <row r="815" spans="1:18" s="21" customFormat="1" ht="27" customHeight="1" x14ac:dyDescent="0.25">
      <c r="A815" s="131" t="s">
        <v>1146</v>
      </c>
      <c r="B815" s="95" t="s">
        <v>585</v>
      </c>
      <c r="C815" s="104">
        <v>1959</v>
      </c>
      <c r="D815" s="97" t="s">
        <v>21</v>
      </c>
      <c r="E815" s="97" t="s">
        <v>20</v>
      </c>
      <c r="F815" s="115">
        <v>2</v>
      </c>
      <c r="G815" s="115">
        <v>1</v>
      </c>
      <c r="H815" s="112">
        <v>300.75</v>
      </c>
      <c r="I815" s="112">
        <v>0</v>
      </c>
      <c r="J815" s="112">
        <v>300.75</v>
      </c>
      <c r="K815" s="105">
        <f t="shared" ref="K815:K887" si="107">SUM(L815:O815)</f>
        <v>2941440</v>
      </c>
      <c r="L815" s="108">
        <v>0</v>
      </c>
      <c r="M815" s="108">
        <v>0</v>
      </c>
      <c r="N815" s="108">
        <v>0</v>
      </c>
      <c r="O815" s="100">
        <v>2941440</v>
      </c>
      <c r="P815" s="112">
        <f t="shared" ref="P815:P884" si="108">K815/H815</f>
        <v>9780.3491271820458</v>
      </c>
      <c r="Q815" s="105">
        <v>9673</v>
      </c>
      <c r="R815" s="117" t="s">
        <v>42</v>
      </c>
    </row>
    <row r="816" spans="1:18" ht="27" customHeight="1" x14ac:dyDescent="0.25">
      <c r="A816" s="131" t="s">
        <v>1147</v>
      </c>
      <c r="B816" s="63" t="s">
        <v>913</v>
      </c>
      <c r="C816" s="104">
        <v>1962</v>
      </c>
      <c r="D816" s="104" t="s">
        <v>21</v>
      </c>
      <c r="E816" s="104" t="s">
        <v>20</v>
      </c>
      <c r="F816" s="115">
        <v>4</v>
      </c>
      <c r="G816" s="115">
        <v>2</v>
      </c>
      <c r="H816" s="119">
        <v>1395.8</v>
      </c>
      <c r="I816" s="119">
        <v>32.5</v>
      </c>
      <c r="J816" s="119">
        <v>752.16</v>
      </c>
      <c r="K816" s="112">
        <f>SUM(L816:O816)</f>
        <v>3226159.2</v>
      </c>
      <c r="L816" s="112">
        <v>0</v>
      </c>
      <c r="M816" s="112">
        <v>0</v>
      </c>
      <c r="N816" s="112">
        <v>0</v>
      </c>
      <c r="O816" s="100">
        <v>3226159.2</v>
      </c>
      <c r="P816" s="112">
        <f t="shared" si="108"/>
        <v>2311.3334288580027</v>
      </c>
      <c r="Q816" s="112">
        <v>9673</v>
      </c>
      <c r="R816" s="117" t="s">
        <v>41</v>
      </c>
    </row>
    <row r="817" spans="1:19" s="21" customFormat="1" ht="27" customHeight="1" x14ac:dyDescent="0.25">
      <c r="A817" s="131" t="s">
        <v>1148</v>
      </c>
      <c r="B817" s="118" t="s">
        <v>586</v>
      </c>
      <c r="C817" s="104">
        <v>1959</v>
      </c>
      <c r="D817" s="97" t="s">
        <v>21</v>
      </c>
      <c r="E817" s="97" t="s">
        <v>20</v>
      </c>
      <c r="F817" s="115">
        <v>2</v>
      </c>
      <c r="G817" s="115">
        <v>1</v>
      </c>
      <c r="H817" s="112">
        <v>289.2</v>
      </c>
      <c r="I817" s="112">
        <v>0</v>
      </c>
      <c r="J817" s="112">
        <v>289.2</v>
      </c>
      <c r="K817" s="105">
        <f t="shared" si="107"/>
        <v>1406877.6</v>
      </c>
      <c r="L817" s="108">
        <v>0</v>
      </c>
      <c r="M817" s="108">
        <v>0</v>
      </c>
      <c r="N817" s="108">
        <v>0</v>
      </c>
      <c r="O817" s="100">
        <v>1406877.6</v>
      </c>
      <c r="P817" s="112">
        <f t="shared" si="108"/>
        <v>4864.7219917012453</v>
      </c>
      <c r="Q817" s="105">
        <v>9673</v>
      </c>
      <c r="R817" s="117" t="s">
        <v>42</v>
      </c>
    </row>
    <row r="818" spans="1:19" s="21" customFormat="1" ht="27" customHeight="1" x14ac:dyDescent="0.25">
      <c r="A818" s="131" t="s">
        <v>1149</v>
      </c>
      <c r="B818" s="95" t="s">
        <v>1078</v>
      </c>
      <c r="C818" s="104">
        <v>1956</v>
      </c>
      <c r="D818" s="97">
        <v>2012</v>
      </c>
      <c r="E818" s="97" t="s">
        <v>20</v>
      </c>
      <c r="F818" s="115">
        <v>7</v>
      </c>
      <c r="G818" s="115">
        <v>4</v>
      </c>
      <c r="H818" s="112">
        <v>3694.77</v>
      </c>
      <c r="I818" s="112">
        <v>388.8</v>
      </c>
      <c r="J818" s="112">
        <v>2854.32</v>
      </c>
      <c r="K818" s="105">
        <f t="shared" si="107"/>
        <v>11184310</v>
      </c>
      <c r="L818" s="108">
        <v>0</v>
      </c>
      <c r="M818" s="108">
        <v>0</v>
      </c>
      <c r="N818" s="108">
        <v>0</v>
      </c>
      <c r="O818" s="100">
        <v>11184310</v>
      </c>
      <c r="P818" s="112">
        <f t="shared" si="108"/>
        <v>3027.0652841719511</v>
      </c>
      <c r="Q818" s="105">
        <v>9673</v>
      </c>
      <c r="R818" s="117" t="s">
        <v>43</v>
      </c>
    </row>
    <row r="819" spans="1:19" s="21" customFormat="1" ht="27" customHeight="1" x14ac:dyDescent="0.25">
      <c r="A819" s="131" t="s">
        <v>1150</v>
      </c>
      <c r="B819" s="95" t="s">
        <v>588</v>
      </c>
      <c r="C819" s="104">
        <v>1960</v>
      </c>
      <c r="D819" s="97" t="s">
        <v>21</v>
      </c>
      <c r="E819" s="97" t="s">
        <v>20</v>
      </c>
      <c r="F819" s="115">
        <v>5</v>
      </c>
      <c r="G819" s="115">
        <v>10</v>
      </c>
      <c r="H819" s="112">
        <v>15869.9</v>
      </c>
      <c r="I819" s="112">
        <v>3139.7</v>
      </c>
      <c r="J819" s="112">
        <v>10103.9</v>
      </c>
      <c r="K819" s="105">
        <f t="shared" si="107"/>
        <v>106321700</v>
      </c>
      <c r="L819" s="108">
        <v>0</v>
      </c>
      <c r="M819" s="108">
        <v>0</v>
      </c>
      <c r="N819" s="108">
        <v>0</v>
      </c>
      <c r="O819" s="100">
        <v>106321700</v>
      </c>
      <c r="P819" s="112">
        <f t="shared" si="108"/>
        <v>6699.5822279913546</v>
      </c>
      <c r="Q819" s="105">
        <v>9673</v>
      </c>
      <c r="R819" s="117" t="s">
        <v>43</v>
      </c>
    </row>
    <row r="820" spans="1:19" s="21" customFormat="1" ht="27" customHeight="1" x14ac:dyDescent="0.25">
      <c r="A820" s="131" t="s">
        <v>1151</v>
      </c>
      <c r="B820" s="95" t="s">
        <v>587</v>
      </c>
      <c r="C820" s="104">
        <v>1962</v>
      </c>
      <c r="D820" s="97" t="s">
        <v>21</v>
      </c>
      <c r="E820" s="97" t="s">
        <v>23</v>
      </c>
      <c r="F820" s="115">
        <v>5</v>
      </c>
      <c r="G820" s="115">
        <v>3</v>
      </c>
      <c r="H820" s="119">
        <v>4025.2</v>
      </c>
      <c r="I820" s="119">
        <v>1100</v>
      </c>
      <c r="J820" s="119">
        <v>2092.9</v>
      </c>
      <c r="K820" s="105">
        <f>SUM(L820:O820)</f>
        <v>6686080</v>
      </c>
      <c r="L820" s="108">
        <v>0</v>
      </c>
      <c r="M820" s="108">
        <v>0</v>
      </c>
      <c r="N820" s="108">
        <v>0</v>
      </c>
      <c r="O820" s="100">
        <v>6686080</v>
      </c>
      <c r="P820" s="112">
        <f>K820/H820</f>
        <v>1661.0553512868926</v>
      </c>
      <c r="Q820" s="105">
        <v>9673</v>
      </c>
      <c r="R820" s="101" t="s">
        <v>43</v>
      </c>
    </row>
    <row r="821" spans="1:19" s="21" customFormat="1" ht="27" customHeight="1" x14ac:dyDescent="0.25">
      <c r="A821" s="131" t="s">
        <v>1152</v>
      </c>
      <c r="B821" s="95" t="s">
        <v>985</v>
      </c>
      <c r="C821" s="104">
        <v>1979</v>
      </c>
      <c r="D821" s="97" t="s">
        <v>21</v>
      </c>
      <c r="E821" s="97" t="s">
        <v>23</v>
      </c>
      <c r="F821" s="115">
        <v>9</v>
      </c>
      <c r="G821" s="115">
        <v>6</v>
      </c>
      <c r="H821" s="119">
        <v>14863.1</v>
      </c>
      <c r="I821" s="119">
        <v>791.2</v>
      </c>
      <c r="J821" s="119">
        <v>11561.5</v>
      </c>
      <c r="K821" s="105">
        <f>SUM(L821:O821)</f>
        <v>13400000</v>
      </c>
      <c r="L821" s="108">
        <v>0</v>
      </c>
      <c r="M821" s="108">
        <v>0</v>
      </c>
      <c r="N821" s="108">
        <v>0</v>
      </c>
      <c r="O821" s="100">
        <v>13400000</v>
      </c>
      <c r="P821" s="112">
        <f>K821/H821</f>
        <v>901.56158540277602</v>
      </c>
      <c r="Q821" s="105">
        <v>9673</v>
      </c>
      <c r="R821" s="117" t="s">
        <v>42</v>
      </c>
    </row>
    <row r="822" spans="1:19" s="21" customFormat="1" ht="27" customHeight="1" x14ac:dyDescent="0.25">
      <c r="A822" s="153" t="s">
        <v>1153</v>
      </c>
      <c r="B822" s="167" t="s">
        <v>589</v>
      </c>
      <c r="C822" s="147">
        <v>1958</v>
      </c>
      <c r="D822" s="149" t="s">
        <v>21</v>
      </c>
      <c r="E822" s="149" t="s">
        <v>20</v>
      </c>
      <c r="F822" s="151">
        <v>2</v>
      </c>
      <c r="G822" s="151">
        <v>1</v>
      </c>
      <c r="H822" s="156">
        <v>556.1</v>
      </c>
      <c r="I822" s="156">
        <v>150</v>
      </c>
      <c r="J822" s="156">
        <v>406.1</v>
      </c>
      <c r="K822" s="105">
        <f t="shared" si="107"/>
        <v>131456.18</v>
      </c>
      <c r="L822" s="108">
        <v>0</v>
      </c>
      <c r="M822" s="108">
        <v>0</v>
      </c>
      <c r="N822" s="108">
        <v>0</v>
      </c>
      <c r="O822" s="100">
        <v>131456.18</v>
      </c>
      <c r="P822" s="112">
        <f t="shared" si="108"/>
        <v>236.38946232691958</v>
      </c>
      <c r="Q822" s="105">
        <v>9673</v>
      </c>
      <c r="R822" s="101" t="s">
        <v>42</v>
      </c>
    </row>
    <row r="823" spans="1:19" s="21" customFormat="1" ht="27" customHeight="1" x14ac:dyDescent="0.25">
      <c r="A823" s="154"/>
      <c r="B823" s="168"/>
      <c r="C823" s="148"/>
      <c r="D823" s="150"/>
      <c r="E823" s="150"/>
      <c r="F823" s="152"/>
      <c r="G823" s="152"/>
      <c r="H823" s="157"/>
      <c r="I823" s="157"/>
      <c r="J823" s="157"/>
      <c r="K823" s="105">
        <f>SUM(L823:O823)</f>
        <v>3516480</v>
      </c>
      <c r="L823" s="108">
        <v>0</v>
      </c>
      <c r="M823" s="108">
        <v>0</v>
      </c>
      <c r="N823" s="108">
        <v>0</v>
      </c>
      <c r="O823" s="100">
        <v>3516480</v>
      </c>
      <c r="P823" s="112">
        <f>K823/H822</f>
        <v>6323.4670023377084</v>
      </c>
      <c r="Q823" s="105">
        <v>9673</v>
      </c>
      <c r="R823" s="101" t="s">
        <v>43</v>
      </c>
    </row>
    <row r="824" spans="1:19" s="21" customFormat="1" ht="27" customHeight="1" x14ac:dyDescent="0.25">
      <c r="A824" s="101" t="s">
        <v>1154</v>
      </c>
      <c r="B824" s="95" t="s">
        <v>591</v>
      </c>
      <c r="C824" s="104">
        <v>1959</v>
      </c>
      <c r="D824" s="97" t="s">
        <v>21</v>
      </c>
      <c r="E824" s="97" t="s">
        <v>20</v>
      </c>
      <c r="F824" s="115">
        <v>2</v>
      </c>
      <c r="G824" s="115">
        <v>1</v>
      </c>
      <c r="H824" s="112">
        <v>276.3</v>
      </c>
      <c r="I824" s="112">
        <v>79.900000000000006</v>
      </c>
      <c r="J824" s="112">
        <v>196.4</v>
      </c>
      <c r="K824" s="105">
        <f>SUM(L824:O824)</f>
        <v>1407450</v>
      </c>
      <c r="L824" s="108">
        <v>0</v>
      </c>
      <c r="M824" s="108">
        <v>0</v>
      </c>
      <c r="N824" s="108">
        <v>0</v>
      </c>
      <c r="O824" s="100">
        <v>1407450</v>
      </c>
      <c r="P824" s="112">
        <f>K824/H824</f>
        <v>5093.9196525515745</v>
      </c>
      <c r="Q824" s="105">
        <v>9673</v>
      </c>
      <c r="R824" s="117" t="s">
        <v>42</v>
      </c>
    </row>
    <row r="825" spans="1:19" s="21" customFormat="1" ht="27" customHeight="1" x14ac:dyDescent="0.25">
      <c r="A825" s="101" t="s">
        <v>1155</v>
      </c>
      <c r="B825" s="95" t="s">
        <v>590</v>
      </c>
      <c r="C825" s="104">
        <v>1961</v>
      </c>
      <c r="D825" s="97" t="s">
        <v>21</v>
      </c>
      <c r="E825" s="97" t="s">
        <v>20</v>
      </c>
      <c r="F825" s="115">
        <v>2</v>
      </c>
      <c r="G825" s="115">
        <v>1</v>
      </c>
      <c r="H825" s="112">
        <v>372.44</v>
      </c>
      <c r="I825" s="112">
        <v>106.03</v>
      </c>
      <c r="J825" s="112">
        <v>266.41000000000003</v>
      </c>
      <c r="K825" s="105">
        <f t="shared" si="107"/>
        <v>2131800</v>
      </c>
      <c r="L825" s="108">
        <v>0</v>
      </c>
      <c r="M825" s="108">
        <v>0</v>
      </c>
      <c r="N825" s="108">
        <v>0</v>
      </c>
      <c r="O825" s="100">
        <v>2131800</v>
      </c>
      <c r="P825" s="112">
        <f t="shared" si="108"/>
        <v>5723.8749865750187</v>
      </c>
      <c r="Q825" s="105">
        <v>9673</v>
      </c>
      <c r="R825" s="101" t="s">
        <v>43</v>
      </c>
    </row>
    <row r="826" spans="1:19" s="35" customFormat="1" ht="27" customHeight="1" x14ac:dyDescent="0.25">
      <c r="A826" s="153" t="s">
        <v>1156</v>
      </c>
      <c r="B826" s="259" t="s">
        <v>592</v>
      </c>
      <c r="C826" s="153">
        <v>1958</v>
      </c>
      <c r="D826" s="257" t="s">
        <v>21</v>
      </c>
      <c r="E826" s="257" t="s">
        <v>20</v>
      </c>
      <c r="F826" s="189">
        <v>2</v>
      </c>
      <c r="G826" s="189">
        <v>2</v>
      </c>
      <c r="H826" s="156">
        <v>281.91000000000003</v>
      </c>
      <c r="I826" s="156">
        <v>0</v>
      </c>
      <c r="J826" s="156">
        <v>281.91000000000003</v>
      </c>
      <c r="K826" s="105">
        <f t="shared" si="107"/>
        <v>300000</v>
      </c>
      <c r="L826" s="35">
        <v>0</v>
      </c>
      <c r="M826" s="35">
        <v>0</v>
      </c>
      <c r="N826" s="35">
        <v>0</v>
      </c>
      <c r="O826" s="35">
        <v>300000</v>
      </c>
      <c r="P826" s="112">
        <f>K826/H826</f>
        <v>1064.1694157709906</v>
      </c>
      <c r="Q826" s="105">
        <v>9673</v>
      </c>
      <c r="R826" s="78" t="s">
        <v>42</v>
      </c>
    </row>
    <row r="827" spans="1:19" s="21" customFormat="1" ht="27" customHeight="1" x14ac:dyDescent="0.25">
      <c r="A827" s="154"/>
      <c r="B827" s="260"/>
      <c r="C827" s="154"/>
      <c r="D827" s="258"/>
      <c r="E827" s="258"/>
      <c r="F827" s="190"/>
      <c r="G827" s="190"/>
      <c r="H827" s="157"/>
      <c r="I827" s="157"/>
      <c r="J827" s="157"/>
      <c r="K827" s="105">
        <f>SUM(L827:O827)</f>
        <v>1848000</v>
      </c>
      <c r="L827" s="108">
        <v>0</v>
      </c>
      <c r="M827" s="108">
        <v>0</v>
      </c>
      <c r="N827" s="108">
        <v>0</v>
      </c>
      <c r="O827" s="100">
        <v>1848000</v>
      </c>
      <c r="P827" s="112">
        <f>K827/H826</f>
        <v>6555.2836011493027</v>
      </c>
      <c r="Q827" s="105">
        <v>9673</v>
      </c>
      <c r="R827" s="117" t="s">
        <v>43</v>
      </c>
    </row>
    <row r="828" spans="1:19" s="21" customFormat="1" ht="27" customHeight="1" x14ac:dyDescent="0.25">
      <c r="A828" s="131" t="s">
        <v>1157</v>
      </c>
      <c r="B828" s="118" t="s">
        <v>593</v>
      </c>
      <c r="C828" s="104">
        <v>1960</v>
      </c>
      <c r="D828" s="97" t="s">
        <v>21</v>
      </c>
      <c r="E828" s="97" t="s">
        <v>20</v>
      </c>
      <c r="F828" s="115">
        <v>2</v>
      </c>
      <c r="G828" s="115">
        <v>2</v>
      </c>
      <c r="H828" s="112">
        <v>288.19</v>
      </c>
      <c r="I828" s="112">
        <v>0</v>
      </c>
      <c r="J828" s="112">
        <v>288.19</v>
      </c>
      <c r="K828" s="105">
        <f t="shared" si="107"/>
        <v>1859880</v>
      </c>
      <c r="L828" s="108">
        <v>0</v>
      </c>
      <c r="M828" s="108">
        <v>0</v>
      </c>
      <c r="N828" s="108">
        <v>0</v>
      </c>
      <c r="O828" s="100">
        <v>1859880</v>
      </c>
      <c r="P828" s="112">
        <f t="shared" si="108"/>
        <v>6453.6590443804434</v>
      </c>
      <c r="Q828" s="105">
        <v>9673</v>
      </c>
      <c r="R828" s="117" t="s">
        <v>43</v>
      </c>
    </row>
    <row r="829" spans="1:19" s="21" customFormat="1" ht="27" customHeight="1" x14ac:dyDescent="0.25">
      <c r="A829" s="131" t="s">
        <v>1158</v>
      </c>
      <c r="B829" s="95" t="s">
        <v>594</v>
      </c>
      <c r="C829" s="104">
        <v>1961</v>
      </c>
      <c r="D829" s="97" t="s">
        <v>21</v>
      </c>
      <c r="E829" s="97" t="s">
        <v>20</v>
      </c>
      <c r="F829" s="115">
        <v>4</v>
      </c>
      <c r="G829" s="115">
        <v>4</v>
      </c>
      <c r="H829" s="112">
        <v>2561.69</v>
      </c>
      <c r="I829" s="112">
        <v>0</v>
      </c>
      <c r="J829" s="112">
        <v>2561.69</v>
      </c>
      <c r="K829" s="105">
        <f t="shared" si="107"/>
        <v>4272000</v>
      </c>
      <c r="L829" s="108">
        <v>0</v>
      </c>
      <c r="M829" s="108">
        <v>0</v>
      </c>
      <c r="N829" s="108">
        <v>0</v>
      </c>
      <c r="O829" s="100">
        <v>4272000</v>
      </c>
      <c r="P829" s="112">
        <f t="shared" si="108"/>
        <v>1667.6490910297498</v>
      </c>
      <c r="Q829" s="105">
        <v>9673</v>
      </c>
      <c r="R829" s="101" t="s">
        <v>43</v>
      </c>
    </row>
    <row r="830" spans="1:19" ht="27" customHeight="1" x14ac:dyDescent="0.25">
      <c r="A830" s="131" t="s">
        <v>1159</v>
      </c>
      <c r="B830" s="63" t="s">
        <v>940</v>
      </c>
      <c r="C830" s="104">
        <v>2003</v>
      </c>
      <c r="D830" s="104" t="s">
        <v>21</v>
      </c>
      <c r="E830" s="104" t="s">
        <v>23</v>
      </c>
      <c r="F830" s="115">
        <v>10</v>
      </c>
      <c r="G830" s="115">
        <v>5</v>
      </c>
      <c r="H830" s="119">
        <v>11583.4</v>
      </c>
      <c r="I830" s="119">
        <v>438.9</v>
      </c>
      <c r="J830" s="119">
        <v>10163</v>
      </c>
      <c r="K830" s="112">
        <f>SUM(L830:O830)</f>
        <v>3368829.6</v>
      </c>
      <c r="L830" s="112">
        <v>0</v>
      </c>
      <c r="M830" s="112">
        <v>0</v>
      </c>
      <c r="N830" s="112">
        <v>0</v>
      </c>
      <c r="O830" s="100">
        <v>3368829.6</v>
      </c>
      <c r="P830" s="112">
        <f t="shared" si="108"/>
        <v>290.83253621561892</v>
      </c>
      <c r="Q830" s="112">
        <v>9673</v>
      </c>
      <c r="R830" s="117" t="s">
        <v>41</v>
      </c>
    </row>
    <row r="831" spans="1:19" s="21" customFormat="1" ht="27" customHeight="1" x14ac:dyDescent="0.25">
      <c r="A831" s="131" t="s">
        <v>1160</v>
      </c>
      <c r="B831" s="95" t="s">
        <v>597</v>
      </c>
      <c r="C831" s="104">
        <v>1956</v>
      </c>
      <c r="D831" s="97" t="s">
        <v>21</v>
      </c>
      <c r="E831" s="97" t="s">
        <v>20</v>
      </c>
      <c r="F831" s="115">
        <v>5</v>
      </c>
      <c r="G831" s="115">
        <v>6</v>
      </c>
      <c r="H831" s="112">
        <v>4863</v>
      </c>
      <c r="I831" s="112">
        <v>504</v>
      </c>
      <c r="J831" s="112">
        <v>4359</v>
      </c>
      <c r="K831" s="105">
        <f>SUM(L831:O831)</f>
        <v>14689000</v>
      </c>
      <c r="L831" s="108">
        <v>0</v>
      </c>
      <c r="M831" s="108">
        <v>0</v>
      </c>
      <c r="N831" s="108">
        <v>0</v>
      </c>
      <c r="O831" s="100">
        <v>14689000</v>
      </c>
      <c r="P831" s="112">
        <f>K831/H831</f>
        <v>3020.5634382068683</v>
      </c>
      <c r="Q831" s="105">
        <v>9673</v>
      </c>
      <c r="R831" s="117" t="s">
        <v>43</v>
      </c>
      <c r="S831" s="21" t="s">
        <v>1033</v>
      </c>
    </row>
    <row r="832" spans="1:19" ht="27" customHeight="1" x14ac:dyDescent="0.25">
      <c r="A832" s="131" t="s">
        <v>1161</v>
      </c>
      <c r="B832" s="63" t="s">
        <v>938</v>
      </c>
      <c r="C832" s="104">
        <v>1959</v>
      </c>
      <c r="D832" s="104" t="s">
        <v>21</v>
      </c>
      <c r="E832" s="104" t="s">
        <v>20</v>
      </c>
      <c r="F832" s="115">
        <v>5</v>
      </c>
      <c r="G832" s="115">
        <v>2</v>
      </c>
      <c r="H832" s="119">
        <v>2158.6</v>
      </c>
      <c r="I832" s="119">
        <v>1469.6</v>
      </c>
      <c r="J832" s="119">
        <v>142.19999999999999</v>
      </c>
      <c r="K832" s="112">
        <f>SUM(L832:O832)</f>
        <v>4094363</v>
      </c>
      <c r="L832" s="112">
        <v>0</v>
      </c>
      <c r="M832" s="112">
        <v>0</v>
      </c>
      <c r="N832" s="112">
        <v>0</v>
      </c>
      <c r="O832" s="100">
        <v>4094363</v>
      </c>
      <c r="P832" s="112">
        <f>K832/H832</f>
        <v>1896.7678124710462</v>
      </c>
      <c r="Q832" s="112">
        <v>9673</v>
      </c>
      <c r="R832" s="117" t="s">
        <v>41</v>
      </c>
    </row>
    <row r="833" spans="1:21" s="21" customFormat="1" ht="27" customHeight="1" x14ac:dyDescent="0.25">
      <c r="A833" s="131" t="s">
        <v>1162</v>
      </c>
      <c r="B833" s="95" t="s">
        <v>598</v>
      </c>
      <c r="C833" s="104">
        <v>1955</v>
      </c>
      <c r="D833" s="97" t="s">
        <v>21</v>
      </c>
      <c r="E833" s="97" t="s">
        <v>20</v>
      </c>
      <c r="F833" s="115">
        <v>5</v>
      </c>
      <c r="G833" s="115">
        <v>9</v>
      </c>
      <c r="H833" s="112">
        <v>8202.5</v>
      </c>
      <c r="I833" s="112">
        <v>1838.1</v>
      </c>
      <c r="J833" s="112">
        <v>6364.4</v>
      </c>
      <c r="K833" s="105">
        <f>SUM(L833:O833)</f>
        <v>24707500</v>
      </c>
      <c r="L833" s="108">
        <v>0</v>
      </c>
      <c r="M833" s="108">
        <v>0</v>
      </c>
      <c r="N833" s="108">
        <v>0</v>
      </c>
      <c r="O833" s="100">
        <v>24707500</v>
      </c>
      <c r="P833" s="112">
        <f>K833/H833</f>
        <v>3012.1914050594332</v>
      </c>
      <c r="Q833" s="105">
        <v>9673</v>
      </c>
      <c r="R833" s="117" t="s">
        <v>43</v>
      </c>
      <c r="S833" s="21" t="s">
        <v>1033</v>
      </c>
    </row>
    <row r="834" spans="1:21" s="21" customFormat="1" ht="27" customHeight="1" x14ac:dyDescent="0.25">
      <c r="A834" s="131" t="s">
        <v>1163</v>
      </c>
      <c r="B834" s="95" t="s">
        <v>599</v>
      </c>
      <c r="C834" s="104">
        <v>1959</v>
      </c>
      <c r="D834" s="97" t="s">
        <v>21</v>
      </c>
      <c r="E834" s="97" t="s">
        <v>20</v>
      </c>
      <c r="F834" s="115">
        <v>5</v>
      </c>
      <c r="G834" s="115">
        <v>2</v>
      </c>
      <c r="H834" s="112">
        <v>1670.81</v>
      </c>
      <c r="I834" s="112">
        <v>0</v>
      </c>
      <c r="J834" s="112">
        <v>1670.81</v>
      </c>
      <c r="K834" s="105">
        <f>SUM(L834:O834)</f>
        <v>3089034.2</v>
      </c>
      <c r="L834" s="108">
        <v>0</v>
      </c>
      <c r="M834" s="108">
        <v>0</v>
      </c>
      <c r="N834" s="108">
        <v>0</v>
      </c>
      <c r="O834" s="100">
        <v>3089034.2</v>
      </c>
      <c r="P834" s="112">
        <f>K834/H834</f>
        <v>1848.8243426840875</v>
      </c>
      <c r="Q834" s="105">
        <v>9673</v>
      </c>
      <c r="R834" s="117" t="s">
        <v>42</v>
      </c>
    </row>
    <row r="835" spans="1:21" s="21" customFormat="1" ht="27" customHeight="1" x14ac:dyDescent="0.25">
      <c r="A835" s="131" t="s">
        <v>1164</v>
      </c>
      <c r="B835" s="95" t="s">
        <v>595</v>
      </c>
      <c r="C835" s="104">
        <v>1958</v>
      </c>
      <c r="D835" s="97" t="s">
        <v>21</v>
      </c>
      <c r="E835" s="97" t="s">
        <v>20</v>
      </c>
      <c r="F835" s="115">
        <v>4</v>
      </c>
      <c r="G835" s="115">
        <v>3</v>
      </c>
      <c r="H835" s="112">
        <v>1923.77</v>
      </c>
      <c r="I835" s="112">
        <v>45.9</v>
      </c>
      <c r="J835" s="112">
        <v>1877.87</v>
      </c>
      <c r="K835" s="105">
        <f t="shared" si="107"/>
        <v>700000</v>
      </c>
      <c r="L835" s="108">
        <v>0</v>
      </c>
      <c r="M835" s="108">
        <v>0</v>
      </c>
      <c r="N835" s="108">
        <v>0</v>
      </c>
      <c r="O835" s="100">
        <v>700000</v>
      </c>
      <c r="P835" s="112">
        <f t="shared" si="108"/>
        <v>363.8688616622569</v>
      </c>
      <c r="Q835" s="105">
        <v>9673</v>
      </c>
      <c r="R835" s="101" t="s">
        <v>42</v>
      </c>
    </row>
    <row r="836" spans="1:21" s="21" customFormat="1" ht="27" customHeight="1" x14ac:dyDescent="0.25">
      <c r="A836" s="131" t="s">
        <v>1165</v>
      </c>
      <c r="B836" s="95" t="s">
        <v>596</v>
      </c>
      <c r="C836" s="104">
        <v>1959</v>
      </c>
      <c r="D836" s="97" t="s">
        <v>21</v>
      </c>
      <c r="E836" s="97" t="s">
        <v>20</v>
      </c>
      <c r="F836" s="115">
        <v>5</v>
      </c>
      <c r="G836" s="115">
        <v>2</v>
      </c>
      <c r="H836" s="112">
        <v>1802.2</v>
      </c>
      <c r="I836" s="112">
        <v>38</v>
      </c>
      <c r="J836" s="112">
        <v>1764.2</v>
      </c>
      <c r="K836" s="105">
        <f t="shared" si="107"/>
        <v>3096500</v>
      </c>
      <c r="L836" s="108">
        <v>0</v>
      </c>
      <c r="M836" s="108">
        <v>0</v>
      </c>
      <c r="N836" s="108">
        <v>0</v>
      </c>
      <c r="O836" s="100">
        <v>3096500</v>
      </c>
      <c r="P836" s="112">
        <f t="shared" si="108"/>
        <v>1718.1777827100211</v>
      </c>
      <c r="Q836" s="105">
        <v>9673</v>
      </c>
      <c r="R836" s="117" t="s">
        <v>42</v>
      </c>
    </row>
    <row r="837" spans="1:21" s="21" customFormat="1" ht="27" customHeight="1" x14ac:dyDescent="0.25">
      <c r="A837" s="131" t="s">
        <v>1166</v>
      </c>
      <c r="B837" s="95" t="s">
        <v>600</v>
      </c>
      <c r="C837" s="104">
        <v>1959</v>
      </c>
      <c r="D837" s="97" t="s">
        <v>21</v>
      </c>
      <c r="E837" s="97" t="s">
        <v>20</v>
      </c>
      <c r="F837" s="115">
        <v>4</v>
      </c>
      <c r="G837" s="115">
        <v>1</v>
      </c>
      <c r="H837" s="112">
        <v>1597.06</v>
      </c>
      <c r="I837" s="112">
        <v>69</v>
      </c>
      <c r="J837" s="112">
        <v>1146.8800000000001</v>
      </c>
      <c r="K837" s="105">
        <f t="shared" si="107"/>
        <v>9983165</v>
      </c>
      <c r="L837" s="108">
        <v>0</v>
      </c>
      <c r="M837" s="108">
        <v>0</v>
      </c>
      <c r="N837" s="108">
        <v>0</v>
      </c>
      <c r="O837" s="100">
        <v>9983165</v>
      </c>
      <c r="P837" s="112">
        <f t="shared" si="108"/>
        <v>6250.9642718495234</v>
      </c>
      <c r="Q837" s="105">
        <v>9673</v>
      </c>
      <c r="R837" s="117" t="s">
        <v>42</v>
      </c>
    </row>
    <row r="838" spans="1:21" s="21" customFormat="1" ht="27" customHeight="1" x14ac:dyDescent="0.25">
      <c r="A838" s="131" t="s">
        <v>1167</v>
      </c>
      <c r="B838" s="95" t="s">
        <v>601</v>
      </c>
      <c r="C838" s="104">
        <v>1960</v>
      </c>
      <c r="D838" s="97" t="s">
        <v>21</v>
      </c>
      <c r="E838" s="97" t="s">
        <v>20</v>
      </c>
      <c r="F838" s="115">
        <v>2</v>
      </c>
      <c r="G838" s="115">
        <v>2</v>
      </c>
      <c r="H838" s="112">
        <v>565.4</v>
      </c>
      <c r="I838" s="112">
        <v>99.6</v>
      </c>
      <c r="J838" s="112">
        <v>465.8</v>
      </c>
      <c r="K838" s="105">
        <f t="shared" si="107"/>
        <v>3646200</v>
      </c>
      <c r="L838" s="108">
        <v>0</v>
      </c>
      <c r="M838" s="108">
        <v>0</v>
      </c>
      <c r="N838" s="108">
        <v>0</v>
      </c>
      <c r="O838" s="100">
        <v>3646200</v>
      </c>
      <c r="P838" s="112">
        <f t="shared" si="108"/>
        <v>6448.885744605589</v>
      </c>
      <c r="Q838" s="105">
        <v>9673</v>
      </c>
      <c r="R838" s="117" t="s">
        <v>43</v>
      </c>
    </row>
    <row r="839" spans="1:21" s="21" customFormat="1" ht="27" customHeight="1" x14ac:dyDescent="0.25">
      <c r="A839" s="131" t="s">
        <v>1168</v>
      </c>
      <c r="B839" s="95" t="s">
        <v>602</v>
      </c>
      <c r="C839" s="104">
        <v>1958</v>
      </c>
      <c r="D839" s="97" t="s">
        <v>21</v>
      </c>
      <c r="E839" s="97" t="s">
        <v>20</v>
      </c>
      <c r="F839" s="115">
        <v>2</v>
      </c>
      <c r="G839" s="115">
        <v>1</v>
      </c>
      <c r="H839" s="112">
        <v>267.39999999999998</v>
      </c>
      <c r="I839" s="112">
        <v>81.900000000000006</v>
      </c>
      <c r="J839" s="112">
        <v>185.5</v>
      </c>
      <c r="K839" s="105">
        <f t="shared" si="107"/>
        <v>1383804.9</v>
      </c>
      <c r="L839" s="108">
        <v>0</v>
      </c>
      <c r="M839" s="108">
        <v>0</v>
      </c>
      <c r="N839" s="108">
        <v>0</v>
      </c>
      <c r="O839" s="100">
        <v>1383804.9</v>
      </c>
      <c r="P839" s="112">
        <f t="shared" si="108"/>
        <v>5175.037023186238</v>
      </c>
      <c r="Q839" s="105">
        <v>9673</v>
      </c>
      <c r="R839" s="101" t="s">
        <v>42</v>
      </c>
    </row>
    <row r="840" spans="1:21" s="25" customFormat="1" ht="27" customHeight="1" x14ac:dyDescent="0.25">
      <c r="A840" s="131" t="s">
        <v>1169</v>
      </c>
      <c r="B840" s="95" t="s">
        <v>603</v>
      </c>
      <c r="C840" s="104">
        <v>1958</v>
      </c>
      <c r="D840" s="97" t="s">
        <v>21</v>
      </c>
      <c r="E840" s="97" t="s">
        <v>20</v>
      </c>
      <c r="F840" s="115">
        <v>2</v>
      </c>
      <c r="G840" s="115">
        <v>1</v>
      </c>
      <c r="H840" s="112">
        <v>262</v>
      </c>
      <c r="I840" s="112">
        <v>77.900000000000006</v>
      </c>
      <c r="J840" s="112">
        <v>184.1</v>
      </c>
      <c r="K840" s="105">
        <f t="shared" si="107"/>
        <v>1437315</v>
      </c>
      <c r="L840" s="108">
        <v>0</v>
      </c>
      <c r="M840" s="108">
        <v>0</v>
      </c>
      <c r="N840" s="108">
        <v>0</v>
      </c>
      <c r="O840" s="100">
        <v>1437315</v>
      </c>
      <c r="P840" s="112">
        <f t="shared" si="108"/>
        <v>5485.9351145038172</v>
      </c>
      <c r="Q840" s="105">
        <v>9673</v>
      </c>
      <c r="R840" s="101" t="s">
        <v>42</v>
      </c>
    </row>
    <row r="841" spans="1:21" s="26" customFormat="1" ht="27" customHeight="1" x14ac:dyDescent="0.25">
      <c r="A841" s="131" t="s">
        <v>1170</v>
      </c>
      <c r="B841" s="95" t="s">
        <v>604</v>
      </c>
      <c r="C841" s="104">
        <v>1961</v>
      </c>
      <c r="D841" s="97" t="s">
        <v>21</v>
      </c>
      <c r="E841" s="97" t="s">
        <v>20</v>
      </c>
      <c r="F841" s="115">
        <v>2</v>
      </c>
      <c r="G841" s="115">
        <v>1</v>
      </c>
      <c r="H841" s="112">
        <v>284.5</v>
      </c>
      <c r="I841" s="112">
        <v>0</v>
      </c>
      <c r="J841" s="112">
        <v>284.5</v>
      </c>
      <c r="K841" s="105">
        <f t="shared" si="107"/>
        <v>2514600</v>
      </c>
      <c r="L841" s="108">
        <v>0</v>
      </c>
      <c r="M841" s="108">
        <v>0</v>
      </c>
      <c r="N841" s="108">
        <v>0</v>
      </c>
      <c r="O841" s="100">
        <v>2514600</v>
      </c>
      <c r="P841" s="112">
        <f t="shared" si="108"/>
        <v>8838.6643233743416</v>
      </c>
      <c r="Q841" s="105">
        <v>9673</v>
      </c>
      <c r="R841" s="101" t="s">
        <v>43</v>
      </c>
      <c r="S841" s="25"/>
      <c r="T841" s="25"/>
      <c r="U841" s="25"/>
    </row>
    <row r="842" spans="1:21" s="26" customFormat="1" ht="27" customHeight="1" x14ac:dyDescent="0.25">
      <c r="A842" s="131" t="s">
        <v>1171</v>
      </c>
      <c r="B842" s="95" t="s">
        <v>605</v>
      </c>
      <c r="C842" s="104">
        <v>1959</v>
      </c>
      <c r="D842" s="97" t="s">
        <v>21</v>
      </c>
      <c r="E842" s="97" t="s">
        <v>20</v>
      </c>
      <c r="F842" s="115">
        <v>2</v>
      </c>
      <c r="G842" s="115">
        <v>1</v>
      </c>
      <c r="H842" s="112">
        <v>287.89999999999998</v>
      </c>
      <c r="I842" s="112">
        <v>0</v>
      </c>
      <c r="J842" s="112">
        <v>287.89999999999998</v>
      </c>
      <c r="K842" s="105">
        <f t="shared" si="107"/>
        <v>1442870</v>
      </c>
      <c r="L842" s="108">
        <v>0</v>
      </c>
      <c r="M842" s="108">
        <v>0</v>
      </c>
      <c r="N842" s="108">
        <v>0</v>
      </c>
      <c r="O842" s="100">
        <v>1442870</v>
      </c>
      <c r="P842" s="112">
        <f t="shared" si="108"/>
        <v>5011.7054532823904</v>
      </c>
      <c r="Q842" s="105">
        <v>9673</v>
      </c>
      <c r="R842" s="117" t="s">
        <v>42</v>
      </c>
      <c r="S842" s="25"/>
      <c r="T842" s="25"/>
      <c r="U842" s="25"/>
    </row>
    <row r="843" spans="1:21" s="26" customFormat="1" ht="27" customHeight="1" x14ac:dyDescent="0.25">
      <c r="A843" s="131" t="s">
        <v>1172</v>
      </c>
      <c r="B843" s="95" t="s">
        <v>608</v>
      </c>
      <c r="C843" s="104">
        <v>1959</v>
      </c>
      <c r="D843" s="97" t="s">
        <v>21</v>
      </c>
      <c r="E843" s="97" t="s">
        <v>20</v>
      </c>
      <c r="F843" s="115">
        <v>2</v>
      </c>
      <c r="G843" s="115">
        <v>1</v>
      </c>
      <c r="H843" s="112">
        <v>286.60000000000002</v>
      </c>
      <c r="I843" s="112">
        <v>0</v>
      </c>
      <c r="J843" s="112">
        <v>286.60000000000002</v>
      </c>
      <c r="K843" s="105">
        <f t="shared" ref="K843:K847" si="109">SUM(L843:O843)</f>
        <v>1410750</v>
      </c>
      <c r="L843" s="108">
        <v>0</v>
      </c>
      <c r="M843" s="108">
        <v>0</v>
      </c>
      <c r="N843" s="108">
        <v>0</v>
      </c>
      <c r="O843" s="100">
        <v>1410750</v>
      </c>
      <c r="P843" s="112">
        <f>K843/H843</f>
        <v>4922.3656664340542</v>
      </c>
      <c r="Q843" s="105">
        <v>9673</v>
      </c>
      <c r="R843" s="117" t="s">
        <v>42</v>
      </c>
      <c r="S843" s="25"/>
      <c r="T843" s="25"/>
      <c r="U843" s="25"/>
    </row>
    <row r="844" spans="1:21" s="26" customFormat="1" ht="27" customHeight="1" x14ac:dyDescent="0.25">
      <c r="A844" s="153" t="s">
        <v>1173</v>
      </c>
      <c r="B844" s="167" t="s">
        <v>609</v>
      </c>
      <c r="C844" s="147">
        <v>1959</v>
      </c>
      <c r="D844" s="149" t="s">
        <v>21</v>
      </c>
      <c r="E844" s="149" t="s">
        <v>20</v>
      </c>
      <c r="F844" s="151">
        <v>2</v>
      </c>
      <c r="G844" s="151">
        <v>1</v>
      </c>
      <c r="H844" s="156">
        <v>337.32</v>
      </c>
      <c r="I844" s="156">
        <v>0</v>
      </c>
      <c r="J844" s="156">
        <v>280.10000000000002</v>
      </c>
      <c r="K844" s="105">
        <f>SUM(L844:O844)</f>
        <v>95281.24</v>
      </c>
      <c r="L844" s="108">
        <v>0</v>
      </c>
      <c r="M844" s="108">
        <v>0</v>
      </c>
      <c r="N844" s="108">
        <v>0</v>
      </c>
      <c r="O844" s="100">
        <v>95281.24</v>
      </c>
      <c r="P844" s="112">
        <f>K844/H844</f>
        <v>282.4654334163406</v>
      </c>
      <c r="Q844" s="105">
        <v>9673</v>
      </c>
      <c r="R844" s="117" t="s">
        <v>42</v>
      </c>
      <c r="S844" s="25"/>
      <c r="T844" s="25"/>
      <c r="U844" s="25"/>
    </row>
    <row r="845" spans="1:21" s="26" customFormat="1" ht="27" customHeight="1" x14ac:dyDescent="0.25">
      <c r="A845" s="154"/>
      <c r="B845" s="168"/>
      <c r="C845" s="148"/>
      <c r="D845" s="150"/>
      <c r="E845" s="150"/>
      <c r="F845" s="152"/>
      <c r="G845" s="152"/>
      <c r="H845" s="157"/>
      <c r="I845" s="157"/>
      <c r="J845" s="157"/>
      <c r="K845" s="105">
        <f t="shared" si="109"/>
        <v>1111960</v>
      </c>
      <c r="L845" s="108">
        <v>0</v>
      </c>
      <c r="M845" s="108">
        <v>0</v>
      </c>
      <c r="N845" s="108">
        <v>0</v>
      </c>
      <c r="O845" s="100">
        <v>1111960</v>
      </c>
      <c r="P845" s="112">
        <f>K845/H844</f>
        <v>3296.4544053124632</v>
      </c>
      <c r="Q845" s="105">
        <v>9673</v>
      </c>
      <c r="R845" s="101" t="s">
        <v>43</v>
      </c>
      <c r="S845" s="25"/>
      <c r="T845" s="25"/>
      <c r="U845" s="25"/>
    </row>
    <row r="846" spans="1:21" s="25" customFormat="1" ht="27" customHeight="1" x14ac:dyDescent="0.25">
      <c r="A846" s="131" t="s">
        <v>1174</v>
      </c>
      <c r="B846" s="95" t="s">
        <v>610</v>
      </c>
      <c r="C846" s="104">
        <v>1959</v>
      </c>
      <c r="D846" s="97" t="s">
        <v>21</v>
      </c>
      <c r="E846" s="97" t="s">
        <v>20</v>
      </c>
      <c r="F846" s="115">
        <v>2</v>
      </c>
      <c r="G846" s="115">
        <v>1</v>
      </c>
      <c r="H846" s="112">
        <v>289</v>
      </c>
      <c r="I846" s="112">
        <v>0</v>
      </c>
      <c r="J846" s="112">
        <v>289</v>
      </c>
      <c r="K846" s="105">
        <f t="shared" si="109"/>
        <v>1584000</v>
      </c>
      <c r="L846" s="108">
        <v>0</v>
      </c>
      <c r="M846" s="108">
        <v>0</v>
      </c>
      <c r="N846" s="108">
        <v>0</v>
      </c>
      <c r="O846" s="100">
        <v>1584000</v>
      </c>
      <c r="P846" s="112">
        <f>K846/H846</f>
        <v>5480.9688581314877</v>
      </c>
      <c r="Q846" s="105">
        <v>9673</v>
      </c>
      <c r="R846" s="117" t="s">
        <v>42</v>
      </c>
    </row>
    <row r="847" spans="1:21" s="25" customFormat="1" ht="27" customHeight="1" x14ac:dyDescent="0.25">
      <c r="A847" s="131" t="s">
        <v>1175</v>
      </c>
      <c r="B847" s="95" t="s">
        <v>611</v>
      </c>
      <c r="C847" s="104">
        <v>1959</v>
      </c>
      <c r="D847" s="97" t="s">
        <v>21</v>
      </c>
      <c r="E847" s="97" t="s">
        <v>20</v>
      </c>
      <c r="F847" s="115">
        <v>2</v>
      </c>
      <c r="G847" s="115">
        <v>1</v>
      </c>
      <c r="H847" s="112">
        <v>277.3</v>
      </c>
      <c r="I847" s="112">
        <v>0</v>
      </c>
      <c r="J847" s="112">
        <v>277.3</v>
      </c>
      <c r="K847" s="105">
        <f t="shared" si="109"/>
        <v>1507000</v>
      </c>
      <c r="L847" s="108">
        <v>0</v>
      </c>
      <c r="M847" s="108">
        <v>0</v>
      </c>
      <c r="N847" s="108">
        <v>0</v>
      </c>
      <c r="O847" s="100">
        <v>1507000</v>
      </c>
      <c r="P847" s="112">
        <f>K847/H847</f>
        <v>5434.547421565092</v>
      </c>
      <c r="Q847" s="105">
        <v>9673</v>
      </c>
      <c r="R847" s="117" t="s">
        <v>42</v>
      </c>
    </row>
    <row r="848" spans="1:21" s="26" customFormat="1" ht="27" customHeight="1" x14ac:dyDescent="0.25">
      <c r="A848" s="131" t="s">
        <v>1176</v>
      </c>
      <c r="B848" s="95" t="s">
        <v>606</v>
      </c>
      <c r="C848" s="104">
        <v>1960</v>
      </c>
      <c r="D848" s="97" t="s">
        <v>21</v>
      </c>
      <c r="E848" s="97" t="s">
        <v>20</v>
      </c>
      <c r="F848" s="115">
        <v>2</v>
      </c>
      <c r="G848" s="115">
        <v>1</v>
      </c>
      <c r="H848" s="112">
        <v>279.68</v>
      </c>
      <c r="I848" s="112">
        <v>0</v>
      </c>
      <c r="J848" s="112">
        <v>279.68</v>
      </c>
      <c r="K848" s="105">
        <f t="shared" si="107"/>
        <v>1702800</v>
      </c>
      <c r="L848" s="108">
        <v>0</v>
      </c>
      <c r="M848" s="108">
        <v>0</v>
      </c>
      <c r="N848" s="108">
        <v>0</v>
      </c>
      <c r="O848" s="100">
        <v>1702800</v>
      </c>
      <c r="P848" s="112">
        <f t="shared" si="108"/>
        <v>6088.3867276887868</v>
      </c>
      <c r="Q848" s="105">
        <v>9673</v>
      </c>
      <c r="R848" s="117" t="s">
        <v>43</v>
      </c>
      <c r="S848" s="25"/>
      <c r="T848" s="25"/>
      <c r="U848" s="25"/>
    </row>
    <row r="849" spans="1:21" s="26" customFormat="1" ht="27" customHeight="1" x14ac:dyDescent="0.25">
      <c r="A849" s="131" t="s">
        <v>1177</v>
      </c>
      <c r="B849" s="95" t="s">
        <v>607</v>
      </c>
      <c r="C849" s="104">
        <v>1959</v>
      </c>
      <c r="D849" s="97" t="s">
        <v>21</v>
      </c>
      <c r="E849" s="97" t="s">
        <v>20</v>
      </c>
      <c r="F849" s="115">
        <v>2</v>
      </c>
      <c r="G849" s="115">
        <v>1</v>
      </c>
      <c r="H849" s="112">
        <v>282.3</v>
      </c>
      <c r="I849" s="112">
        <v>85.8</v>
      </c>
      <c r="J849" s="112">
        <v>196.5</v>
      </c>
      <c r="K849" s="105">
        <f t="shared" si="107"/>
        <v>3323160</v>
      </c>
      <c r="L849" s="108">
        <v>0</v>
      </c>
      <c r="M849" s="108">
        <v>0</v>
      </c>
      <c r="N849" s="108">
        <v>0</v>
      </c>
      <c r="O849" s="100">
        <v>3323160</v>
      </c>
      <c r="P849" s="112">
        <f t="shared" si="108"/>
        <v>11771.732199787461</v>
      </c>
      <c r="Q849" s="105">
        <v>9673</v>
      </c>
      <c r="R849" s="117" t="s">
        <v>43</v>
      </c>
      <c r="S849" s="25"/>
      <c r="T849" s="25"/>
      <c r="U849" s="25"/>
    </row>
    <row r="850" spans="1:21" s="25" customFormat="1" ht="27" customHeight="1" x14ac:dyDescent="0.25">
      <c r="A850" s="131" t="s">
        <v>1178</v>
      </c>
      <c r="B850" s="118" t="s">
        <v>612</v>
      </c>
      <c r="C850" s="104">
        <v>1961</v>
      </c>
      <c r="D850" s="97" t="s">
        <v>21</v>
      </c>
      <c r="E850" s="97" t="s">
        <v>23</v>
      </c>
      <c r="F850" s="115">
        <v>4</v>
      </c>
      <c r="G850" s="115">
        <v>3</v>
      </c>
      <c r="H850" s="112">
        <v>1984.59</v>
      </c>
      <c r="I850" s="112">
        <v>85.5</v>
      </c>
      <c r="J850" s="112">
        <v>1899.09</v>
      </c>
      <c r="K850" s="105">
        <f t="shared" si="107"/>
        <v>6204000</v>
      </c>
      <c r="L850" s="108">
        <v>0</v>
      </c>
      <c r="M850" s="108">
        <v>0</v>
      </c>
      <c r="N850" s="108">
        <v>0</v>
      </c>
      <c r="O850" s="100">
        <v>6204000</v>
      </c>
      <c r="P850" s="112">
        <f t="shared" si="108"/>
        <v>3126.0864964551874</v>
      </c>
      <c r="Q850" s="105">
        <v>9673</v>
      </c>
      <c r="R850" s="101" t="s">
        <v>43</v>
      </c>
    </row>
    <row r="851" spans="1:21" s="26" customFormat="1" ht="27" customHeight="1" x14ac:dyDescent="0.25">
      <c r="A851" s="131" t="s">
        <v>1179</v>
      </c>
      <c r="B851" s="118" t="s">
        <v>613</v>
      </c>
      <c r="C851" s="104">
        <v>1961</v>
      </c>
      <c r="D851" s="97" t="s">
        <v>21</v>
      </c>
      <c r="E851" s="97" t="s">
        <v>23</v>
      </c>
      <c r="F851" s="115">
        <v>4</v>
      </c>
      <c r="G851" s="115">
        <v>3</v>
      </c>
      <c r="H851" s="112">
        <v>2062.48</v>
      </c>
      <c r="I851" s="112">
        <v>0</v>
      </c>
      <c r="J851" s="112">
        <v>2062.4299999999998</v>
      </c>
      <c r="K851" s="105">
        <f t="shared" si="107"/>
        <v>6237000</v>
      </c>
      <c r="L851" s="108">
        <v>0</v>
      </c>
      <c r="M851" s="108">
        <v>0</v>
      </c>
      <c r="N851" s="108">
        <v>0</v>
      </c>
      <c r="O851" s="100">
        <v>6237000</v>
      </c>
      <c r="P851" s="112">
        <f t="shared" si="108"/>
        <v>3024.0293239207167</v>
      </c>
      <c r="Q851" s="105">
        <v>9673</v>
      </c>
      <c r="R851" s="101" t="s">
        <v>43</v>
      </c>
      <c r="S851" s="25"/>
      <c r="T851" s="25"/>
      <c r="U851" s="25"/>
    </row>
    <row r="852" spans="1:21" s="25" customFormat="1" ht="27" customHeight="1" x14ac:dyDescent="0.25">
      <c r="A852" s="131" t="s">
        <v>1180</v>
      </c>
      <c r="B852" s="95" t="s">
        <v>614</v>
      </c>
      <c r="C852" s="104">
        <v>1959</v>
      </c>
      <c r="D852" s="97" t="s">
        <v>21</v>
      </c>
      <c r="E852" s="97" t="s">
        <v>20</v>
      </c>
      <c r="F852" s="115">
        <v>2</v>
      </c>
      <c r="G852" s="115">
        <v>2</v>
      </c>
      <c r="H852" s="112">
        <v>403.4</v>
      </c>
      <c r="I852" s="112">
        <v>0</v>
      </c>
      <c r="J852" s="112">
        <v>403.4</v>
      </c>
      <c r="K852" s="105">
        <f t="shared" si="107"/>
        <v>1350249.21</v>
      </c>
      <c r="L852" s="108">
        <v>0</v>
      </c>
      <c r="M852" s="108">
        <v>0</v>
      </c>
      <c r="N852" s="108">
        <v>0</v>
      </c>
      <c r="O852" s="100">
        <v>1350249.21</v>
      </c>
      <c r="P852" s="112">
        <f t="shared" si="108"/>
        <v>3347.1720624690133</v>
      </c>
      <c r="Q852" s="105">
        <v>9673</v>
      </c>
      <c r="R852" s="117" t="s">
        <v>42</v>
      </c>
    </row>
    <row r="853" spans="1:21" s="25" customFormat="1" ht="27" customHeight="1" x14ac:dyDescent="0.25">
      <c r="A853" s="131" t="s">
        <v>1181</v>
      </c>
      <c r="B853" s="95" t="s">
        <v>615</v>
      </c>
      <c r="C853" s="104">
        <v>1959</v>
      </c>
      <c r="D853" s="97" t="s">
        <v>21</v>
      </c>
      <c r="E853" s="97" t="s">
        <v>20</v>
      </c>
      <c r="F853" s="115">
        <v>2</v>
      </c>
      <c r="G853" s="115">
        <v>1</v>
      </c>
      <c r="H853" s="112">
        <v>573.6</v>
      </c>
      <c r="I853" s="112">
        <v>0</v>
      </c>
      <c r="J853" s="112">
        <v>573.6</v>
      </c>
      <c r="K853" s="105">
        <f t="shared" si="107"/>
        <v>4871380</v>
      </c>
      <c r="L853" s="108">
        <v>0</v>
      </c>
      <c r="M853" s="108">
        <v>0</v>
      </c>
      <c r="N853" s="108">
        <v>0</v>
      </c>
      <c r="O853" s="100">
        <v>4871380</v>
      </c>
      <c r="P853" s="112">
        <f t="shared" si="108"/>
        <v>8492.6429567642954</v>
      </c>
      <c r="Q853" s="105">
        <v>9673</v>
      </c>
      <c r="R853" s="117" t="s">
        <v>42</v>
      </c>
    </row>
    <row r="854" spans="1:21" ht="27" customHeight="1" x14ac:dyDescent="0.25">
      <c r="A854" s="131" t="s">
        <v>1182</v>
      </c>
      <c r="B854" s="110" t="s">
        <v>919</v>
      </c>
      <c r="C854" s="94">
        <v>1946</v>
      </c>
      <c r="D854" s="94" t="s">
        <v>21</v>
      </c>
      <c r="E854" s="94" t="s">
        <v>20</v>
      </c>
      <c r="F854" s="91">
        <v>2</v>
      </c>
      <c r="G854" s="91">
        <v>1</v>
      </c>
      <c r="H854" s="116">
        <v>546.1</v>
      </c>
      <c r="I854" s="116">
        <v>304.39999999999998</v>
      </c>
      <c r="J854" s="116">
        <v>187.4</v>
      </c>
      <c r="K854" s="112">
        <f>SUM(L854:O854)</f>
        <v>2437730.64</v>
      </c>
      <c r="L854" s="112">
        <v>0</v>
      </c>
      <c r="M854" s="112">
        <v>0</v>
      </c>
      <c r="N854" s="112">
        <v>0</v>
      </c>
      <c r="O854" s="100">
        <v>2437730.64</v>
      </c>
      <c r="P854" s="112">
        <f>K854/H854</f>
        <v>4463.8905694927671</v>
      </c>
      <c r="Q854" s="112">
        <v>9673</v>
      </c>
      <c r="R854" s="117" t="s">
        <v>42</v>
      </c>
    </row>
    <row r="855" spans="1:21" s="26" customFormat="1" ht="27" customHeight="1" x14ac:dyDescent="0.25">
      <c r="A855" s="131" t="s">
        <v>1183</v>
      </c>
      <c r="B855" s="95" t="s">
        <v>616</v>
      </c>
      <c r="C855" s="104">
        <v>1959</v>
      </c>
      <c r="D855" s="97" t="s">
        <v>21</v>
      </c>
      <c r="E855" s="97" t="s">
        <v>20</v>
      </c>
      <c r="F855" s="115">
        <v>2</v>
      </c>
      <c r="G855" s="115">
        <v>2</v>
      </c>
      <c r="H855" s="112">
        <v>274.39999999999998</v>
      </c>
      <c r="I855" s="112">
        <v>0</v>
      </c>
      <c r="J855" s="112">
        <v>274.39999999999998</v>
      </c>
      <c r="K855" s="105">
        <f t="shared" si="107"/>
        <v>1581247.96</v>
      </c>
      <c r="L855" s="108">
        <v>0</v>
      </c>
      <c r="M855" s="108">
        <v>0</v>
      </c>
      <c r="N855" s="108">
        <v>0</v>
      </c>
      <c r="O855" s="100">
        <v>1581247.96</v>
      </c>
      <c r="P855" s="112">
        <f t="shared" si="108"/>
        <v>5762.5654518950441</v>
      </c>
      <c r="Q855" s="105">
        <v>9673</v>
      </c>
      <c r="R855" s="117" t="s">
        <v>42</v>
      </c>
      <c r="S855" s="25"/>
      <c r="T855" s="25"/>
      <c r="U855" s="25"/>
    </row>
    <row r="856" spans="1:21" s="26" customFormat="1" ht="27" customHeight="1" x14ac:dyDescent="0.25">
      <c r="A856" s="131" t="s">
        <v>1184</v>
      </c>
      <c r="B856" s="95" t="s">
        <v>617</v>
      </c>
      <c r="C856" s="104">
        <v>1961</v>
      </c>
      <c r="D856" s="97" t="s">
        <v>21</v>
      </c>
      <c r="E856" s="97" t="s">
        <v>20</v>
      </c>
      <c r="F856" s="115">
        <v>2</v>
      </c>
      <c r="G856" s="115">
        <v>2</v>
      </c>
      <c r="H856" s="112">
        <v>646.12</v>
      </c>
      <c r="I856" s="112">
        <v>0</v>
      </c>
      <c r="J856" s="112">
        <v>646.12</v>
      </c>
      <c r="K856" s="105">
        <f t="shared" si="107"/>
        <v>4158000</v>
      </c>
      <c r="L856" s="108">
        <v>0</v>
      </c>
      <c r="M856" s="108">
        <v>0</v>
      </c>
      <c r="N856" s="108">
        <v>0</v>
      </c>
      <c r="O856" s="100">
        <v>4158000</v>
      </c>
      <c r="P856" s="112">
        <f t="shared" si="108"/>
        <v>6435.3370890856186</v>
      </c>
      <c r="Q856" s="105">
        <v>9673</v>
      </c>
      <c r="R856" s="101" t="s">
        <v>43</v>
      </c>
      <c r="S856" s="25"/>
      <c r="T856" s="25"/>
      <c r="U856" s="25"/>
    </row>
    <row r="857" spans="1:21" s="26" customFormat="1" ht="27" customHeight="1" x14ac:dyDescent="0.25">
      <c r="A857" s="131" t="s">
        <v>1185</v>
      </c>
      <c r="B857" s="95" t="s">
        <v>618</v>
      </c>
      <c r="C857" s="104">
        <v>1958</v>
      </c>
      <c r="D857" s="97" t="s">
        <v>21</v>
      </c>
      <c r="E857" s="97" t="s">
        <v>20</v>
      </c>
      <c r="F857" s="115">
        <v>2</v>
      </c>
      <c r="G857" s="115">
        <v>1</v>
      </c>
      <c r="H857" s="112">
        <v>304.39999999999998</v>
      </c>
      <c r="I857" s="112">
        <v>0</v>
      </c>
      <c r="J857" s="112">
        <v>304.39999999999998</v>
      </c>
      <c r="K857" s="105">
        <f t="shared" si="107"/>
        <v>1595644.99</v>
      </c>
      <c r="L857" s="108">
        <v>0</v>
      </c>
      <c r="M857" s="108">
        <v>0</v>
      </c>
      <c r="N857" s="108">
        <v>0</v>
      </c>
      <c r="O857" s="100">
        <v>1595644.99</v>
      </c>
      <c r="P857" s="112">
        <f t="shared" si="108"/>
        <v>5241.934921156374</v>
      </c>
      <c r="Q857" s="105">
        <v>9673</v>
      </c>
      <c r="R857" s="101" t="s">
        <v>42</v>
      </c>
      <c r="S857" s="25"/>
      <c r="T857" s="25"/>
      <c r="U857" s="25"/>
    </row>
    <row r="858" spans="1:21" s="26" customFormat="1" ht="27" customHeight="1" x14ac:dyDescent="0.25">
      <c r="A858" s="131" t="s">
        <v>1186</v>
      </c>
      <c r="B858" s="95" t="s">
        <v>619</v>
      </c>
      <c r="C858" s="104">
        <v>1953</v>
      </c>
      <c r="D858" s="104" t="s">
        <v>21</v>
      </c>
      <c r="E858" s="104" t="s">
        <v>20</v>
      </c>
      <c r="F858" s="115">
        <v>2</v>
      </c>
      <c r="G858" s="115">
        <v>2</v>
      </c>
      <c r="H858" s="119">
        <v>859.5</v>
      </c>
      <c r="I858" s="119">
        <v>857.1</v>
      </c>
      <c r="J858" s="119">
        <v>655.83</v>
      </c>
      <c r="K858" s="105">
        <f t="shared" si="107"/>
        <v>338823.03</v>
      </c>
      <c r="L858" s="108">
        <v>0</v>
      </c>
      <c r="M858" s="108">
        <v>0</v>
      </c>
      <c r="N858" s="108">
        <v>0</v>
      </c>
      <c r="O858" s="100">
        <v>338823.03</v>
      </c>
      <c r="P858" s="112">
        <f t="shared" si="108"/>
        <v>394.20945898778365</v>
      </c>
      <c r="Q858" s="105">
        <v>9673</v>
      </c>
      <c r="R858" s="117" t="s">
        <v>41</v>
      </c>
      <c r="S858" s="25"/>
      <c r="T858" s="25"/>
      <c r="U858" s="25"/>
    </row>
    <row r="859" spans="1:21" s="26" customFormat="1" ht="27" customHeight="1" x14ac:dyDescent="0.25">
      <c r="A859" s="131" t="s">
        <v>1187</v>
      </c>
      <c r="B859" s="95" t="s">
        <v>620</v>
      </c>
      <c r="C859" s="104">
        <v>1959</v>
      </c>
      <c r="D859" s="97" t="s">
        <v>21</v>
      </c>
      <c r="E859" s="97" t="s">
        <v>20</v>
      </c>
      <c r="F859" s="115">
        <v>2</v>
      </c>
      <c r="G859" s="115">
        <v>1</v>
      </c>
      <c r="H859" s="119">
        <v>269.08999999999997</v>
      </c>
      <c r="I859" s="119">
        <v>82.86</v>
      </c>
      <c r="J859" s="119">
        <v>186.23</v>
      </c>
      <c r="K859" s="105">
        <f t="shared" si="107"/>
        <v>1447600</v>
      </c>
      <c r="L859" s="108">
        <v>0</v>
      </c>
      <c r="M859" s="108">
        <v>0</v>
      </c>
      <c r="N859" s="108">
        <v>0</v>
      </c>
      <c r="O859" s="100">
        <v>1447600</v>
      </c>
      <c r="P859" s="112">
        <f t="shared" si="108"/>
        <v>5379.612768962058</v>
      </c>
      <c r="Q859" s="105">
        <v>9673</v>
      </c>
      <c r="R859" s="117" t="s">
        <v>42</v>
      </c>
      <c r="S859" s="25"/>
      <c r="T859" s="25"/>
      <c r="U859" s="25"/>
    </row>
    <row r="860" spans="1:21" s="26" customFormat="1" ht="27" customHeight="1" x14ac:dyDescent="0.25">
      <c r="A860" s="131" t="s">
        <v>1188</v>
      </c>
      <c r="B860" s="95" t="s">
        <v>621</v>
      </c>
      <c r="C860" s="104">
        <v>1961</v>
      </c>
      <c r="D860" s="97" t="s">
        <v>21</v>
      </c>
      <c r="E860" s="97" t="s">
        <v>20</v>
      </c>
      <c r="F860" s="115">
        <v>2</v>
      </c>
      <c r="G860" s="115">
        <v>1</v>
      </c>
      <c r="H860" s="112">
        <v>276.52999999999997</v>
      </c>
      <c r="I860" s="112">
        <v>83.94</v>
      </c>
      <c r="J860" s="112">
        <v>192.59</v>
      </c>
      <c r="K860" s="105">
        <f t="shared" si="107"/>
        <v>1993200</v>
      </c>
      <c r="L860" s="108">
        <v>0</v>
      </c>
      <c r="M860" s="108">
        <v>0</v>
      </c>
      <c r="N860" s="108">
        <v>0</v>
      </c>
      <c r="O860" s="100">
        <v>1993200</v>
      </c>
      <c r="P860" s="112">
        <f t="shared" si="108"/>
        <v>7207.8978772646733</v>
      </c>
      <c r="Q860" s="105">
        <v>9673</v>
      </c>
      <c r="R860" s="101" t="s">
        <v>43</v>
      </c>
      <c r="S860" s="25"/>
      <c r="T860" s="25"/>
      <c r="U860" s="25"/>
    </row>
    <row r="861" spans="1:21" s="26" customFormat="1" ht="27" customHeight="1" x14ac:dyDescent="0.25">
      <c r="A861" s="131" t="s">
        <v>1189</v>
      </c>
      <c r="B861" s="95" t="s">
        <v>622</v>
      </c>
      <c r="C861" s="104">
        <v>1954</v>
      </c>
      <c r="D861" s="97" t="s">
        <v>21</v>
      </c>
      <c r="E861" s="97" t="s">
        <v>20</v>
      </c>
      <c r="F861" s="115">
        <v>2</v>
      </c>
      <c r="G861" s="115">
        <v>1</v>
      </c>
      <c r="H861" s="112">
        <v>289.7</v>
      </c>
      <c r="I861" s="112">
        <v>90.4</v>
      </c>
      <c r="J861" s="112">
        <v>199.3</v>
      </c>
      <c r="K861" s="105">
        <f t="shared" si="107"/>
        <v>1100401.56</v>
      </c>
      <c r="L861" s="108">
        <v>0</v>
      </c>
      <c r="M861" s="108">
        <v>0</v>
      </c>
      <c r="N861" s="108">
        <v>0</v>
      </c>
      <c r="O861" s="100">
        <v>1100401.56</v>
      </c>
      <c r="P861" s="112">
        <f t="shared" si="108"/>
        <v>3798.4175353814294</v>
      </c>
      <c r="Q861" s="105">
        <v>9673</v>
      </c>
      <c r="R861" s="117" t="s">
        <v>41</v>
      </c>
      <c r="S861" s="25"/>
      <c r="T861" s="25"/>
      <c r="U861" s="25"/>
    </row>
    <row r="862" spans="1:21" s="27" customFormat="1" ht="27" customHeight="1" x14ac:dyDescent="0.25">
      <c r="A862" s="131" t="s">
        <v>1190</v>
      </c>
      <c r="B862" s="95" t="s">
        <v>623</v>
      </c>
      <c r="C862" s="104">
        <v>1960</v>
      </c>
      <c r="D862" s="97" t="s">
        <v>21</v>
      </c>
      <c r="E862" s="97" t="s">
        <v>20</v>
      </c>
      <c r="F862" s="115">
        <v>2</v>
      </c>
      <c r="G862" s="115">
        <v>1</v>
      </c>
      <c r="H862" s="112">
        <v>288.5</v>
      </c>
      <c r="I862" s="112">
        <v>92</v>
      </c>
      <c r="J862" s="112">
        <v>196.5</v>
      </c>
      <c r="K862" s="105">
        <f t="shared" si="107"/>
        <v>1506780</v>
      </c>
      <c r="L862" s="108">
        <v>0</v>
      </c>
      <c r="M862" s="108">
        <v>0</v>
      </c>
      <c r="N862" s="108">
        <v>0</v>
      </c>
      <c r="O862" s="100">
        <v>1506780</v>
      </c>
      <c r="P862" s="112">
        <f t="shared" si="108"/>
        <v>5222.8076256499135</v>
      </c>
      <c r="Q862" s="105">
        <v>9673</v>
      </c>
      <c r="R862" s="117" t="s">
        <v>43</v>
      </c>
    </row>
    <row r="863" spans="1:21" s="25" customFormat="1" ht="27" customHeight="1" x14ac:dyDescent="0.25">
      <c r="A863" s="131" t="s">
        <v>1191</v>
      </c>
      <c r="B863" s="95" t="s">
        <v>624</v>
      </c>
      <c r="C863" s="104">
        <v>1961</v>
      </c>
      <c r="D863" s="97" t="s">
        <v>21</v>
      </c>
      <c r="E863" s="97" t="s">
        <v>20</v>
      </c>
      <c r="F863" s="115">
        <v>2</v>
      </c>
      <c r="G863" s="115">
        <v>1</v>
      </c>
      <c r="H863" s="112">
        <v>293</v>
      </c>
      <c r="I863" s="112">
        <v>0</v>
      </c>
      <c r="J863" s="112">
        <v>293</v>
      </c>
      <c r="K863" s="105">
        <f t="shared" si="107"/>
        <v>1511400</v>
      </c>
      <c r="L863" s="108">
        <v>0</v>
      </c>
      <c r="M863" s="108">
        <v>0</v>
      </c>
      <c r="N863" s="108">
        <v>0</v>
      </c>
      <c r="O863" s="100">
        <v>1511400</v>
      </c>
      <c r="P863" s="112">
        <f t="shared" si="108"/>
        <v>5158.3617747440276</v>
      </c>
      <c r="Q863" s="105">
        <v>9673</v>
      </c>
      <c r="R863" s="101" t="s">
        <v>43</v>
      </c>
    </row>
    <row r="864" spans="1:21" s="26" customFormat="1" ht="27" customHeight="1" x14ac:dyDescent="0.25">
      <c r="A864" s="131" t="s">
        <v>1192</v>
      </c>
      <c r="B864" s="95" t="s">
        <v>625</v>
      </c>
      <c r="C864" s="104">
        <v>1961</v>
      </c>
      <c r="D864" s="97" t="s">
        <v>21</v>
      </c>
      <c r="E864" s="97" t="s">
        <v>20</v>
      </c>
      <c r="F864" s="115">
        <v>2</v>
      </c>
      <c r="G864" s="115">
        <v>1</v>
      </c>
      <c r="H864" s="112">
        <v>291.39999999999998</v>
      </c>
      <c r="I864" s="112">
        <v>0</v>
      </c>
      <c r="J864" s="112">
        <v>291.39999999999998</v>
      </c>
      <c r="K864" s="105">
        <f t="shared" si="107"/>
        <v>1907400</v>
      </c>
      <c r="L864" s="108">
        <v>0</v>
      </c>
      <c r="M864" s="108">
        <v>0</v>
      </c>
      <c r="N864" s="108">
        <v>0</v>
      </c>
      <c r="O864" s="100">
        <v>1907400</v>
      </c>
      <c r="P864" s="112">
        <f t="shared" si="108"/>
        <v>6545.6417295813317</v>
      </c>
      <c r="Q864" s="105">
        <v>9673</v>
      </c>
      <c r="R864" s="101" t="s">
        <v>43</v>
      </c>
      <c r="S864" s="25"/>
      <c r="T864" s="25"/>
      <c r="U864" s="25"/>
    </row>
    <row r="865" spans="1:21" s="26" customFormat="1" ht="27" customHeight="1" x14ac:dyDescent="0.25">
      <c r="A865" s="131" t="s">
        <v>1193</v>
      </c>
      <c r="B865" s="95" t="s">
        <v>626</v>
      </c>
      <c r="C865" s="104">
        <v>1959</v>
      </c>
      <c r="D865" s="97" t="s">
        <v>21</v>
      </c>
      <c r="E865" s="97" t="s">
        <v>20</v>
      </c>
      <c r="F865" s="115">
        <v>2</v>
      </c>
      <c r="G865" s="115">
        <v>1</v>
      </c>
      <c r="H865" s="112">
        <v>284.02</v>
      </c>
      <c r="I865" s="112">
        <v>0</v>
      </c>
      <c r="J865" s="112">
        <v>284.02</v>
      </c>
      <c r="K865" s="105">
        <f t="shared" si="107"/>
        <v>1325296</v>
      </c>
      <c r="L865" s="108">
        <v>0</v>
      </c>
      <c r="M865" s="108">
        <v>0</v>
      </c>
      <c r="N865" s="108">
        <v>0</v>
      </c>
      <c r="O865" s="100">
        <v>1325296</v>
      </c>
      <c r="P865" s="112">
        <f t="shared" si="108"/>
        <v>4666.2066051686506</v>
      </c>
      <c r="Q865" s="105">
        <v>9673</v>
      </c>
      <c r="R865" s="117" t="s">
        <v>42</v>
      </c>
      <c r="S865" s="25"/>
      <c r="T865" s="25"/>
      <c r="U865" s="25"/>
    </row>
    <row r="866" spans="1:21" s="27" customFormat="1" ht="27" customHeight="1" x14ac:dyDescent="0.25">
      <c r="A866" s="131" t="s">
        <v>1194</v>
      </c>
      <c r="B866" s="95" t="s">
        <v>627</v>
      </c>
      <c r="C866" s="104">
        <v>1960</v>
      </c>
      <c r="D866" s="97" t="s">
        <v>21</v>
      </c>
      <c r="E866" s="97" t="s">
        <v>20</v>
      </c>
      <c r="F866" s="115">
        <v>2</v>
      </c>
      <c r="G866" s="115">
        <v>1</v>
      </c>
      <c r="H866" s="112">
        <v>402.75</v>
      </c>
      <c r="I866" s="112">
        <v>0</v>
      </c>
      <c r="J866" s="112">
        <v>402.75</v>
      </c>
      <c r="K866" s="105">
        <f t="shared" si="107"/>
        <v>2590500</v>
      </c>
      <c r="L866" s="108">
        <v>0</v>
      </c>
      <c r="M866" s="108">
        <v>0</v>
      </c>
      <c r="N866" s="108">
        <v>0</v>
      </c>
      <c r="O866" s="100">
        <v>2590500</v>
      </c>
      <c r="P866" s="112">
        <f t="shared" si="108"/>
        <v>6432.029795158287</v>
      </c>
      <c r="Q866" s="105">
        <v>9673</v>
      </c>
      <c r="R866" s="117" t="s">
        <v>43</v>
      </c>
    </row>
    <row r="867" spans="1:21" s="25" customFormat="1" ht="27" customHeight="1" x14ac:dyDescent="0.25">
      <c r="A867" s="153" t="s">
        <v>1195</v>
      </c>
      <c r="B867" s="167" t="s">
        <v>635</v>
      </c>
      <c r="C867" s="147">
        <v>1955</v>
      </c>
      <c r="D867" s="149" t="s">
        <v>21</v>
      </c>
      <c r="E867" s="149" t="s">
        <v>20</v>
      </c>
      <c r="F867" s="151">
        <v>3</v>
      </c>
      <c r="G867" s="151">
        <v>2</v>
      </c>
      <c r="H867" s="156">
        <v>1117.28</v>
      </c>
      <c r="I867" s="156">
        <v>0</v>
      </c>
      <c r="J867" s="156">
        <v>1117.28</v>
      </c>
      <c r="K867" s="105">
        <f t="shared" ref="K867:K872" si="110">SUM(L867:O867)</f>
        <v>99358.51</v>
      </c>
      <c r="L867" s="108">
        <v>0</v>
      </c>
      <c r="M867" s="108">
        <v>0</v>
      </c>
      <c r="N867" s="108">
        <v>0</v>
      </c>
      <c r="O867" s="100">
        <v>99358.51</v>
      </c>
      <c r="P867" s="112">
        <f>K867/H867</f>
        <v>88.928925605040817</v>
      </c>
      <c r="Q867" s="105">
        <v>9673</v>
      </c>
      <c r="R867" s="117" t="s">
        <v>41</v>
      </c>
    </row>
    <row r="868" spans="1:21" s="2" customFormat="1" ht="27" customHeight="1" x14ac:dyDescent="0.25">
      <c r="A868" s="154"/>
      <c r="B868" s="168"/>
      <c r="C868" s="148"/>
      <c r="D868" s="150"/>
      <c r="E868" s="150"/>
      <c r="F868" s="152"/>
      <c r="G868" s="152"/>
      <c r="H868" s="157"/>
      <c r="I868" s="157"/>
      <c r="J868" s="157"/>
      <c r="K868" s="105">
        <f t="shared" si="110"/>
        <v>3207817.2</v>
      </c>
      <c r="L868" s="108">
        <v>0</v>
      </c>
      <c r="M868" s="108">
        <v>0</v>
      </c>
      <c r="N868" s="108">
        <v>0</v>
      </c>
      <c r="O868" s="100">
        <v>3207817.2</v>
      </c>
      <c r="P868" s="112">
        <f>K868/H867</f>
        <v>2871.0951596734931</v>
      </c>
      <c r="Q868" s="105">
        <v>9673</v>
      </c>
      <c r="R868" s="117" t="s">
        <v>42</v>
      </c>
    </row>
    <row r="869" spans="1:21" s="2" customFormat="1" ht="27" customHeight="1" x14ac:dyDescent="0.25">
      <c r="A869" s="101" t="s">
        <v>1196</v>
      </c>
      <c r="B869" s="63" t="s">
        <v>930</v>
      </c>
      <c r="C869" s="104">
        <v>1944</v>
      </c>
      <c r="D869" s="104" t="s">
        <v>21</v>
      </c>
      <c r="E869" s="104" t="s">
        <v>20</v>
      </c>
      <c r="F869" s="115">
        <v>2</v>
      </c>
      <c r="G869" s="115">
        <v>1</v>
      </c>
      <c r="H869" s="119">
        <v>634.9</v>
      </c>
      <c r="I869" s="119">
        <v>600.9</v>
      </c>
      <c r="J869" s="119">
        <v>342.9</v>
      </c>
      <c r="K869" s="112">
        <f t="shared" si="110"/>
        <v>4888449.2</v>
      </c>
      <c r="L869" s="112">
        <v>0</v>
      </c>
      <c r="M869" s="112">
        <v>0</v>
      </c>
      <c r="N869" s="112">
        <v>0</v>
      </c>
      <c r="O869" s="100">
        <v>4888449.2</v>
      </c>
      <c r="P869" s="112">
        <f>K869/H869</f>
        <v>7699.5577256260831</v>
      </c>
      <c r="Q869" s="112">
        <v>9673</v>
      </c>
      <c r="R869" s="117" t="s">
        <v>42</v>
      </c>
    </row>
    <row r="870" spans="1:21" s="26" customFormat="1" ht="27" customHeight="1" x14ac:dyDescent="0.25">
      <c r="A870" s="101" t="s">
        <v>1197</v>
      </c>
      <c r="B870" s="95" t="s">
        <v>636</v>
      </c>
      <c r="C870" s="104">
        <v>1961</v>
      </c>
      <c r="D870" s="97" t="s">
        <v>21</v>
      </c>
      <c r="E870" s="97" t="s">
        <v>20</v>
      </c>
      <c r="F870" s="115">
        <v>3</v>
      </c>
      <c r="G870" s="115">
        <v>2</v>
      </c>
      <c r="H870" s="112">
        <v>1013.4</v>
      </c>
      <c r="I870" s="112">
        <v>0</v>
      </c>
      <c r="J870" s="112">
        <v>1013.4</v>
      </c>
      <c r="K870" s="105">
        <f t="shared" si="110"/>
        <v>3517800</v>
      </c>
      <c r="L870" s="108">
        <v>0</v>
      </c>
      <c r="M870" s="108">
        <v>0</v>
      </c>
      <c r="N870" s="108">
        <v>0</v>
      </c>
      <c r="O870" s="100">
        <v>3517800</v>
      </c>
      <c r="P870" s="112">
        <f>K870/H870</f>
        <v>3471.2847838957964</v>
      </c>
      <c r="Q870" s="105">
        <v>9673</v>
      </c>
      <c r="R870" s="101" t="s">
        <v>43</v>
      </c>
      <c r="S870" s="25"/>
      <c r="T870" s="25"/>
      <c r="U870" s="25"/>
    </row>
    <row r="871" spans="1:21" s="26" customFormat="1" ht="27" customHeight="1" x14ac:dyDescent="0.25">
      <c r="A871" s="101" t="s">
        <v>1198</v>
      </c>
      <c r="B871" s="95" t="s">
        <v>637</v>
      </c>
      <c r="C871" s="104">
        <v>1959</v>
      </c>
      <c r="D871" s="97" t="s">
        <v>21</v>
      </c>
      <c r="E871" s="97" t="s">
        <v>20</v>
      </c>
      <c r="F871" s="115">
        <v>2</v>
      </c>
      <c r="G871" s="115">
        <v>2</v>
      </c>
      <c r="H871" s="112">
        <v>833.8</v>
      </c>
      <c r="I871" s="112">
        <v>0</v>
      </c>
      <c r="J871" s="112">
        <v>833.8</v>
      </c>
      <c r="K871" s="105">
        <f t="shared" si="110"/>
        <v>3896200</v>
      </c>
      <c r="L871" s="108">
        <v>0</v>
      </c>
      <c r="M871" s="108">
        <v>0</v>
      </c>
      <c r="N871" s="108">
        <v>0</v>
      </c>
      <c r="O871" s="100">
        <v>3896200</v>
      </c>
      <c r="P871" s="112">
        <f>K871/H871</f>
        <v>4672.8232189973614</v>
      </c>
      <c r="Q871" s="105">
        <v>9673</v>
      </c>
      <c r="R871" s="117" t="s">
        <v>42</v>
      </c>
      <c r="S871" s="25"/>
      <c r="T871" s="25"/>
      <c r="U871" s="25"/>
    </row>
    <row r="872" spans="1:21" s="26" customFormat="1" ht="27" customHeight="1" x14ac:dyDescent="0.25">
      <c r="A872" s="101" t="s">
        <v>1199</v>
      </c>
      <c r="B872" s="95" t="s">
        <v>638</v>
      </c>
      <c r="C872" s="104">
        <v>1960</v>
      </c>
      <c r="D872" s="97" t="s">
        <v>21</v>
      </c>
      <c r="E872" s="97" t="s">
        <v>20</v>
      </c>
      <c r="F872" s="115">
        <v>5</v>
      </c>
      <c r="G872" s="115">
        <v>4</v>
      </c>
      <c r="H872" s="112">
        <v>3251.56</v>
      </c>
      <c r="I872" s="112">
        <v>0</v>
      </c>
      <c r="J872" s="112">
        <v>3251.56</v>
      </c>
      <c r="K872" s="105">
        <f t="shared" si="110"/>
        <v>9060480</v>
      </c>
      <c r="L872" s="108">
        <v>0</v>
      </c>
      <c r="M872" s="108">
        <v>0</v>
      </c>
      <c r="N872" s="108">
        <v>0</v>
      </c>
      <c r="O872" s="100">
        <v>9060480</v>
      </c>
      <c r="P872" s="112">
        <f>K872/H872</f>
        <v>2786.5024788101709</v>
      </c>
      <c r="Q872" s="105">
        <v>9673</v>
      </c>
      <c r="R872" s="117" t="s">
        <v>43</v>
      </c>
      <c r="S872" s="25"/>
      <c r="T872" s="25"/>
      <c r="U872" s="25"/>
    </row>
    <row r="873" spans="1:21" s="27" customFormat="1" ht="27" customHeight="1" x14ac:dyDescent="0.25">
      <c r="A873" s="101" t="s">
        <v>1200</v>
      </c>
      <c r="B873" s="95" t="s">
        <v>628</v>
      </c>
      <c r="C873" s="104">
        <v>1960</v>
      </c>
      <c r="D873" s="97" t="s">
        <v>21</v>
      </c>
      <c r="E873" s="97" t="s">
        <v>20</v>
      </c>
      <c r="F873" s="115">
        <v>2</v>
      </c>
      <c r="G873" s="115">
        <v>2</v>
      </c>
      <c r="H873" s="112">
        <v>574.11</v>
      </c>
      <c r="I873" s="112">
        <v>0</v>
      </c>
      <c r="J873" s="112">
        <v>574.11</v>
      </c>
      <c r="K873" s="105">
        <f t="shared" si="107"/>
        <v>4425000</v>
      </c>
      <c r="L873" s="108">
        <v>0</v>
      </c>
      <c r="M873" s="108">
        <v>0</v>
      </c>
      <c r="N873" s="108">
        <v>0</v>
      </c>
      <c r="O873" s="100">
        <v>4425000</v>
      </c>
      <c r="P873" s="112">
        <f t="shared" si="108"/>
        <v>7707.5821706641582</v>
      </c>
      <c r="Q873" s="105">
        <v>9673</v>
      </c>
      <c r="R873" s="117" t="s">
        <v>43</v>
      </c>
    </row>
    <row r="874" spans="1:21" s="25" customFormat="1" ht="27" customHeight="1" x14ac:dyDescent="0.25">
      <c r="A874" s="101" t="s">
        <v>1201</v>
      </c>
      <c r="B874" s="95" t="s">
        <v>629</v>
      </c>
      <c r="C874" s="104">
        <v>1959</v>
      </c>
      <c r="D874" s="97" t="s">
        <v>21</v>
      </c>
      <c r="E874" s="97" t="s">
        <v>20</v>
      </c>
      <c r="F874" s="115">
        <v>2</v>
      </c>
      <c r="G874" s="115">
        <v>1</v>
      </c>
      <c r="H874" s="112">
        <v>308.89999999999998</v>
      </c>
      <c r="I874" s="112">
        <v>0</v>
      </c>
      <c r="J874" s="112">
        <v>308.89999999999998</v>
      </c>
      <c r="K874" s="105">
        <f t="shared" si="107"/>
        <v>1575200</v>
      </c>
      <c r="L874" s="108">
        <v>0</v>
      </c>
      <c r="M874" s="108">
        <v>0</v>
      </c>
      <c r="N874" s="108">
        <v>0</v>
      </c>
      <c r="O874" s="100">
        <v>1575200</v>
      </c>
      <c r="P874" s="112">
        <f t="shared" si="108"/>
        <v>5099.3849142117197</v>
      </c>
      <c r="Q874" s="105">
        <v>9673</v>
      </c>
      <c r="R874" s="117" t="s">
        <v>42</v>
      </c>
    </row>
    <row r="875" spans="1:21" s="26" customFormat="1" ht="27" customHeight="1" x14ac:dyDescent="0.25">
      <c r="A875" s="101" t="s">
        <v>1202</v>
      </c>
      <c r="B875" s="95" t="s">
        <v>630</v>
      </c>
      <c r="C875" s="104">
        <v>1959</v>
      </c>
      <c r="D875" s="97" t="s">
        <v>21</v>
      </c>
      <c r="E875" s="97" t="s">
        <v>20</v>
      </c>
      <c r="F875" s="115">
        <v>2</v>
      </c>
      <c r="G875" s="115">
        <v>2</v>
      </c>
      <c r="H875" s="112">
        <v>567.1</v>
      </c>
      <c r="I875" s="112">
        <v>0</v>
      </c>
      <c r="J875" s="112">
        <v>567.1</v>
      </c>
      <c r="K875" s="105">
        <f t="shared" si="107"/>
        <v>2810500</v>
      </c>
      <c r="L875" s="108">
        <v>0</v>
      </c>
      <c r="M875" s="108">
        <v>0</v>
      </c>
      <c r="N875" s="108">
        <v>0</v>
      </c>
      <c r="O875" s="100">
        <v>2810500</v>
      </c>
      <c r="P875" s="112">
        <f t="shared" si="108"/>
        <v>4955.91606418621</v>
      </c>
      <c r="Q875" s="105">
        <v>9673</v>
      </c>
      <c r="R875" s="117" t="s">
        <v>42</v>
      </c>
      <c r="S875" s="25"/>
      <c r="T875" s="25"/>
      <c r="U875" s="25"/>
    </row>
    <row r="876" spans="1:21" s="26" customFormat="1" ht="27" customHeight="1" x14ac:dyDescent="0.25">
      <c r="A876" s="101" t="s">
        <v>1203</v>
      </c>
      <c r="B876" s="95" t="s">
        <v>631</v>
      </c>
      <c r="C876" s="104">
        <v>1958</v>
      </c>
      <c r="D876" s="97" t="s">
        <v>21</v>
      </c>
      <c r="E876" s="97" t="s">
        <v>20</v>
      </c>
      <c r="F876" s="115">
        <v>2</v>
      </c>
      <c r="G876" s="115">
        <v>1</v>
      </c>
      <c r="H876" s="112">
        <v>387.05</v>
      </c>
      <c r="I876" s="112">
        <v>0</v>
      </c>
      <c r="J876" s="112">
        <v>387.05</v>
      </c>
      <c r="K876" s="105">
        <f t="shared" si="107"/>
        <v>1949750</v>
      </c>
      <c r="L876" s="108">
        <v>0</v>
      </c>
      <c r="M876" s="108">
        <v>0</v>
      </c>
      <c r="N876" s="108">
        <v>0</v>
      </c>
      <c r="O876" s="100">
        <v>1949750</v>
      </c>
      <c r="P876" s="112">
        <f t="shared" si="108"/>
        <v>5037.4628600955948</v>
      </c>
      <c r="Q876" s="105">
        <v>9673</v>
      </c>
      <c r="R876" s="101" t="s">
        <v>42</v>
      </c>
      <c r="S876" s="25"/>
      <c r="T876" s="25"/>
      <c r="U876" s="25"/>
    </row>
    <row r="877" spans="1:21" s="26" customFormat="1" ht="27" customHeight="1" x14ac:dyDescent="0.25">
      <c r="A877" s="101" t="s">
        <v>1204</v>
      </c>
      <c r="B877" s="95" t="s">
        <v>632</v>
      </c>
      <c r="C877" s="104">
        <v>1960</v>
      </c>
      <c r="D877" s="97" t="s">
        <v>21</v>
      </c>
      <c r="E877" s="97" t="s">
        <v>20</v>
      </c>
      <c r="F877" s="115">
        <v>2</v>
      </c>
      <c r="G877" s="115">
        <v>1</v>
      </c>
      <c r="H877" s="112">
        <v>388.51</v>
      </c>
      <c r="I877" s="112">
        <v>0</v>
      </c>
      <c r="J877" s="112">
        <v>388.51</v>
      </c>
      <c r="K877" s="105">
        <f t="shared" si="107"/>
        <v>2230800</v>
      </c>
      <c r="L877" s="108">
        <v>0</v>
      </c>
      <c r="M877" s="108">
        <v>0</v>
      </c>
      <c r="N877" s="108">
        <v>0</v>
      </c>
      <c r="O877" s="100">
        <v>2230800</v>
      </c>
      <c r="P877" s="112">
        <f t="shared" si="108"/>
        <v>5741.9371444750459</v>
      </c>
      <c r="Q877" s="105">
        <v>9673</v>
      </c>
      <c r="R877" s="117" t="s">
        <v>43</v>
      </c>
      <c r="S877" s="25"/>
      <c r="T877" s="25"/>
      <c r="U877" s="25"/>
    </row>
    <row r="878" spans="1:21" s="26" customFormat="1" ht="27" customHeight="1" x14ac:dyDescent="0.25">
      <c r="A878" s="101" t="s">
        <v>1205</v>
      </c>
      <c r="B878" s="95" t="s">
        <v>633</v>
      </c>
      <c r="C878" s="104">
        <v>1960</v>
      </c>
      <c r="D878" s="97" t="s">
        <v>21</v>
      </c>
      <c r="E878" s="97" t="s">
        <v>20</v>
      </c>
      <c r="F878" s="115">
        <v>2</v>
      </c>
      <c r="G878" s="115">
        <v>1</v>
      </c>
      <c r="H878" s="112">
        <v>281.47000000000003</v>
      </c>
      <c r="I878" s="112">
        <v>0</v>
      </c>
      <c r="J878" s="112">
        <v>281.47000000000003</v>
      </c>
      <c r="K878" s="105">
        <f t="shared" si="107"/>
        <v>1750320</v>
      </c>
      <c r="L878" s="108">
        <v>0</v>
      </c>
      <c r="M878" s="108">
        <v>0</v>
      </c>
      <c r="N878" s="108">
        <v>0</v>
      </c>
      <c r="O878" s="100">
        <v>1750320</v>
      </c>
      <c r="P878" s="112">
        <f t="shared" si="108"/>
        <v>6218.4957544320878</v>
      </c>
      <c r="Q878" s="105">
        <v>9673</v>
      </c>
      <c r="R878" s="117" t="s">
        <v>43</v>
      </c>
      <c r="S878" s="25"/>
      <c r="T878" s="25"/>
      <c r="U878" s="25"/>
    </row>
    <row r="879" spans="1:21" s="26" customFormat="1" ht="27" customHeight="1" x14ac:dyDescent="0.25">
      <c r="A879" s="101" t="s">
        <v>1206</v>
      </c>
      <c r="B879" s="95" t="s">
        <v>634</v>
      </c>
      <c r="C879" s="104">
        <v>1960</v>
      </c>
      <c r="D879" s="97" t="s">
        <v>21</v>
      </c>
      <c r="E879" s="97" t="s">
        <v>20</v>
      </c>
      <c r="F879" s="115">
        <v>2</v>
      </c>
      <c r="G879" s="115">
        <v>1</v>
      </c>
      <c r="H879" s="112">
        <v>270.67</v>
      </c>
      <c r="I879" s="112">
        <v>0</v>
      </c>
      <c r="J879" s="112">
        <v>270.67</v>
      </c>
      <c r="K879" s="105">
        <f t="shared" si="107"/>
        <v>1747680</v>
      </c>
      <c r="L879" s="108">
        <v>0</v>
      </c>
      <c r="M879" s="108">
        <v>0</v>
      </c>
      <c r="N879" s="108">
        <v>0</v>
      </c>
      <c r="O879" s="100">
        <v>1747680</v>
      </c>
      <c r="P879" s="112">
        <f t="shared" si="108"/>
        <v>6456.8662947500643</v>
      </c>
      <c r="Q879" s="105">
        <v>9673</v>
      </c>
      <c r="R879" s="117" t="s">
        <v>43</v>
      </c>
      <c r="S879" s="25"/>
      <c r="T879" s="25"/>
      <c r="U879" s="25"/>
    </row>
    <row r="880" spans="1:21" s="26" customFormat="1" ht="27" customHeight="1" x14ac:dyDescent="0.25">
      <c r="A880" s="101" t="s">
        <v>1207</v>
      </c>
      <c r="B880" s="95" t="s">
        <v>639</v>
      </c>
      <c r="C880" s="104">
        <v>1961</v>
      </c>
      <c r="D880" s="104">
        <v>1988</v>
      </c>
      <c r="E880" s="97" t="s">
        <v>20</v>
      </c>
      <c r="F880" s="115">
        <v>2</v>
      </c>
      <c r="G880" s="115">
        <v>1</v>
      </c>
      <c r="H880" s="112">
        <v>301.85000000000002</v>
      </c>
      <c r="I880" s="112">
        <v>20.45</v>
      </c>
      <c r="J880" s="112">
        <v>281.39999999999998</v>
      </c>
      <c r="K880" s="105">
        <f>SUM(L880:O880)</f>
        <v>2504400</v>
      </c>
      <c r="L880" s="108">
        <v>0</v>
      </c>
      <c r="M880" s="108">
        <v>0</v>
      </c>
      <c r="N880" s="108">
        <v>0</v>
      </c>
      <c r="O880" s="100">
        <v>2504400</v>
      </c>
      <c r="P880" s="112">
        <f>K880/H880</f>
        <v>8296.8361769090607</v>
      </c>
      <c r="Q880" s="105">
        <v>9673</v>
      </c>
      <c r="R880" s="101" t="s">
        <v>43</v>
      </c>
      <c r="S880" s="25"/>
      <c r="T880" s="25"/>
      <c r="U880" s="25"/>
    </row>
    <row r="881" spans="1:21" s="26" customFormat="1" ht="27" customHeight="1" x14ac:dyDescent="0.25">
      <c r="A881" s="101" t="s">
        <v>1208</v>
      </c>
      <c r="B881" s="95" t="s">
        <v>640</v>
      </c>
      <c r="C881" s="104">
        <v>1959</v>
      </c>
      <c r="D881" s="97" t="s">
        <v>21</v>
      </c>
      <c r="E881" s="97" t="s">
        <v>20</v>
      </c>
      <c r="F881" s="115">
        <v>3</v>
      </c>
      <c r="G881" s="115">
        <v>2</v>
      </c>
      <c r="H881" s="112">
        <v>1596.78</v>
      </c>
      <c r="I881" s="112">
        <v>552.70000000000005</v>
      </c>
      <c r="J881" s="112">
        <v>1044.08</v>
      </c>
      <c r="K881" s="105">
        <f t="shared" si="107"/>
        <v>2817356.6</v>
      </c>
      <c r="L881" s="108">
        <v>0</v>
      </c>
      <c r="M881" s="108">
        <v>0</v>
      </c>
      <c r="N881" s="108">
        <v>0</v>
      </c>
      <c r="O881" s="100">
        <v>2817356.6</v>
      </c>
      <c r="P881" s="112">
        <f t="shared" si="108"/>
        <v>1764.398727438971</v>
      </c>
      <c r="Q881" s="105">
        <v>9673</v>
      </c>
      <c r="R881" s="117" t="s">
        <v>42</v>
      </c>
      <c r="S881" s="25"/>
      <c r="T881" s="25"/>
      <c r="U881" s="25"/>
    </row>
    <row r="882" spans="1:21" s="26" customFormat="1" ht="27" customHeight="1" x14ac:dyDescent="0.25">
      <c r="A882" s="153" t="s">
        <v>1209</v>
      </c>
      <c r="B882" s="167" t="s">
        <v>641</v>
      </c>
      <c r="C882" s="147">
        <v>1959</v>
      </c>
      <c r="D882" s="149" t="s">
        <v>21</v>
      </c>
      <c r="E882" s="149" t="s">
        <v>20</v>
      </c>
      <c r="F882" s="151">
        <v>2</v>
      </c>
      <c r="G882" s="151">
        <v>2</v>
      </c>
      <c r="H882" s="156">
        <v>653.22</v>
      </c>
      <c r="I882" s="156">
        <v>195.31</v>
      </c>
      <c r="J882" s="156">
        <v>457.91</v>
      </c>
      <c r="K882" s="105">
        <f>SUM(L882:O882)</f>
        <v>132711.07999999999</v>
      </c>
      <c r="L882" s="108">
        <v>0</v>
      </c>
      <c r="M882" s="108">
        <v>0</v>
      </c>
      <c r="N882" s="108">
        <v>0</v>
      </c>
      <c r="O882" s="100">
        <v>132711.07999999999</v>
      </c>
      <c r="P882" s="112">
        <f t="shared" si="108"/>
        <v>203.16444689384892</v>
      </c>
      <c r="Q882" s="105">
        <v>9673</v>
      </c>
      <c r="R882" s="117" t="s">
        <v>42</v>
      </c>
      <c r="S882" s="25"/>
      <c r="T882" s="25"/>
      <c r="U882" s="25"/>
    </row>
    <row r="883" spans="1:21" s="26" customFormat="1" ht="27" customHeight="1" x14ac:dyDescent="0.25">
      <c r="A883" s="154"/>
      <c r="B883" s="168"/>
      <c r="C883" s="148"/>
      <c r="D883" s="150"/>
      <c r="E883" s="150"/>
      <c r="F883" s="152"/>
      <c r="G883" s="152"/>
      <c r="H883" s="157"/>
      <c r="I883" s="157"/>
      <c r="J883" s="157"/>
      <c r="K883" s="105">
        <f t="shared" si="107"/>
        <v>3339600</v>
      </c>
      <c r="L883" s="108">
        <v>0</v>
      </c>
      <c r="M883" s="108">
        <v>0</v>
      </c>
      <c r="N883" s="108">
        <v>0</v>
      </c>
      <c r="O883" s="100">
        <v>3339600</v>
      </c>
      <c r="P883" s="112">
        <f>K883/H882</f>
        <v>5112.5195186920182</v>
      </c>
      <c r="Q883" s="105">
        <v>9673</v>
      </c>
      <c r="R883" s="117" t="s">
        <v>43</v>
      </c>
      <c r="S883" s="25"/>
      <c r="T883" s="25"/>
      <c r="U883" s="25"/>
    </row>
    <row r="884" spans="1:21" s="26" customFormat="1" ht="28.15" customHeight="1" x14ac:dyDescent="0.25">
      <c r="A884" s="153" t="s">
        <v>1210</v>
      </c>
      <c r="B884" s="167" t="s">
        <v>642</v>
      </c>
      <c r="C884" s="147">
        <v>1952</v>
      </c>
      <c r="D884" s="149" t="s">
        <v>21</v>
      </c>
      <c r="E884" s="149" t="s">
        <v>20</v>
      </c>
      <c r="F884" s="151">
        <v>2</v>
      </c>
      <c r="G884" s="151">
        <v>2</v>
      </c>
      <c r="H884" s="156">
        <v>855.5</v>
      </c>
      <c r="I884" s="156">
        <v>0</v>
      </c>
      <c r="J884" s="156">
        <v>855.5</v>
      </c>
      <c r="K884" s="105">
        <f t="shared" si="107"/>
        <v>104881.83</v>
      </c>
      <c r="L884" s="108">
        <v>0</v>
      </c>
      <c r="M884" s="108">
        <v>0</v>
      </c>
      <c r="N884" s="108">
        <v>0</v>
      </c>
      <c r="O884" s="100">
        <v>104881.83</v>
      </c>
      <c r="P884" s="112">
        <f t="shared" si="108"/>
        <v>122.59711279953244</v>
      </c>
      <c r="Q884" s="105">
        <v>9673</v>
      </c>
      <c r="R884" s="117" t="s">
        <v>41</v>
      </c>
      <c r="S884" s="25"/>
      <c r="T884" s="25"/>
      <c r="U884" s="25"/>
    </row>
    <row r="885" spans="1:21" s="26" customFormat="1" ht="28.15" customHeight="1" x14ac:dyDescent="0.25">
      <c r="A885" s="217"/>
      <c r="B885" s="218"/>
      <c r="C885" s="177"/>
      <c r="D885" s="181"/>
      <c r="E885" s="181"/>
      <c r="F885" s="182"/>
      <c r="G885" s="182"/>
      <c r="H885" s="215"/>
      <c r="I885" s="215"/>
      <c r="J885" s="215"/>
      <c r="K885" s="105">
        <f>SUM(L885:O885)</f>
        <v>5952150</v>
      </c>
      <c r="L885" s="108">
        <v>0</v>
      </c>
      <c r="M885" s="108">
        <v>0</v>
      </c>
      <c r="N885" s="108">
        <v>0</v>
      </c>
      <c r="O885" s="100">
        <v>5952150</v>
      </c>
      <c r="P885" s="112">
        <f>K885/H884</f>
        <v>6957.5102279368793</v>
      </c>
      <c r="Q885" s="105">
        <v>9673</v>
      </c>
      <c r="R885" s="117" t="s">
        <v>42</v>
      </c>
      <c r="S885" s="25"/>
      <c r="T885" s="25"/>
      <c r="U885" s="25"/>
    </row>
    <row r="886" spans="1:21" s="26" customFormat="1" ht="28.15" customHeight="1" x14ac:dyDescent="0.25">
      <c r="A886" s="154"/>
      <c r="B886" s="168"/>
      <c r="C886" s="148"/>
      <c r="D886" s="150"/>
      <c r="E886" s="150"/>
      <c r="F886" s="152"/>
      <c r="G886" s="152"/>
      <c r="H886" s="157"/>
      <c r="I886" s="157"/>
      <c r="J886" s="157"/>
      <c r="K886" s="105">
        <f>SUM(L886:O886)</f>
        <v>1112150</v>
      </c>
      <c r="L886" s="108">
        <v>0</v>
      </c>
      <c r="M886" s="108">
        <v>0</v>
      </c>
      <c r="N886" s="108">
        <v>0</v>
      </c>
      <c r="O886" s="100">
        <v>1112150</v>
      </c>
      <c r="P886" s="112">
        <f>K886/H884</f>
        <v>1300</v>
      </c>
      <c r="Q886" s="105">
        <v>9673</v>
      </c>
      <c r="R886" s="117" t="s">
        <v>43</v>
      </c>
      <c r="S886" s="25"/>
      <c r="T886" s="25"/>
      <c r="U886" s="25"/>
    </row>
    <row r="887" spans="1:21" s="26" customFormat="1" ht="28.15" customHeight="1" x14ac:dyDescent="0.25">
      <c r="A887" s="131" t="s">
        <v>1211</v>
      </c>
      <c r="B887" s="95" t="s">
        <v>643</v>
      </c>
      <c r="C887" s="104">
        <v>1958</v>
      </c>
      <c r="D887" s="97" t="s">
        <v>21</v>
      </c>
      <c r="E887" s="97" t="s">
        <v>20</v>
      </c>
      <c r="F887" s="115">
        <v>2</v>
      </c>
      <c r="G887" s="115">
        <v>2</v>
      </c>
      <c r="H887" s="112">
        <v>691</v>
      </c>
      <c r="I887" s="112">
        <v>52</v>
      </c>
      <c r="J887" s="112">
        <v>639</v>
      </c>
      <c r="K887" s="105">
        <f t="shared" si="107"/>
        <v>3288010</v>
      </c>
      <c r="L887" s="108">
        <v>0</v>
      </c>
      <c r="M887" s="108">
        <v>0</v>
      </c>
      <c r="N887" s="108">
        <v>0</v>
      </c>
      <c r="O887" s="100">
        <v>3288010</v>
      </c>
      <c r="P887" s="112">
        <f t="shared" ref="P887:P964" si="111">K887/H887</f>
        <v>4758.3357452966711</v>
      </c>
      <c r="Q887" s="105">
        <v>9673</v>
      </c>
      <c r="R887" s="101" t="s">
        <v>42</v>
      </c>
      <c r="S887" s="25"/>
      <c r="T887" s="25"/>
      <c r="U887" s="25"/>
    </row>
    <row r="888" spans="1:21" s="26" customFormat="1" ht="28.15" customHeight="1" x14ac:dyDescent="0.25">
      <c r="A888" s="131" t="s">
        <v>1212</v>
      </c>
      <c r="B888" s="118" t="s">
        <v>646</v>
      </c>
      <c r="C888" s="104">
        <v>1955</v>
      </c>
      <c r="D888" s="97" t="s">
        <v>21</v>
      </c>
      <c r="E888" s="97" t="s">
        <v>20</v>
      </c>
      <c r="F888" s="115">
        <v>3</v>
      </c>
      <c r="G888" s="115">
        <v>1</v>
      </c>
      <c r="H888" s="112">
        <v>1212.8</v>
      </c>
      <c r="I888" s="112">
        <v>40.299999999999997</v>
      </c>
      <c r="J888" s="112">
        <v>1172.5</v>
      </c>
      <c r="K888" s="105">
        <f>SUM(L888:O888)</f>
        <v>6160573.5499999998</v>
      </c>
      <c r="L888" s="108">
        <v>0</v>
      </c>
      <c r="M888" s="108">
        <v>0</v>
      </c>
      <c r="N888" s="108">
        <v>0</v>
      </c>
      <c r="O888" s="100">
        <v>6160573.5499999998</v>
      </c>
      <c r="P888" s="112">
        <f>K888/H888</f>
        <v>5079.6285867414244</v>
      </c>
      <c r="Q888" s="105">
        <v>9673</v>
      </c>
      <c r="R888" s="117" t="s">
        <v>41</v>
      </c>
      <c r="S888" s="25"/>
      <c r="T888" s="25"/>
      <c r="U888" s="25"/>
    </row>
    <row r="889" spans="1:21" s="26" customFormat="1" ht="28.15" customHeight="1" x14ac:dyDescent="0.25">
      <c r="A889" s="131" t="s">
        <v>1213</v>
      </c>
      <c r="B889" s="118" t="s">
        <v>647</v>
      </c>
      <c r="C889" s="104">
        <v>1960</v>
      </c>
      <c r="D889" s="97" t="s">
        <v>21</v>
      </c>
      <c r="E889" s="97" t="s">
        <v>20</v>
      </c>
      <c r="F889" s="115">
        <v>5</v>
      </c>
      <c r="G889" s="115">
        <v>6</v>
      </c>
      <c r="H889" s="112">
        <v>4737.29</v>
      </c>
      <c r="I889" s="112">
        <v>207.4</v>
      </c>
      <c r="J889" s="112">
        <v>4529.8900000000003</v>
      </c>
      <c r="K889" s="105">
        <f>SUM(L889:O889)</f>
        <v>9884820</v>
      </c>
      <c r="L889" s="108">
        <v>0</v>
      </c>
      <c r="M889" s="108">
        <v>0</v>
      </c>
      <c r="N889" s="108">
        <v>0</v>
      </c>
      <c r="O889" s="100">
        <v>9884820</v>
      </c>
      <c r="P889" s="112">
        <f>K889/H889</f>
        <v>2086.5980338970171</v>
      </c>
      <c r="Q889" s="105">
        <v>9673</v>
      </c>
      <c r="R889" s="117" t="s">
        <v>43</v>
      </c>
      <c r="S889" s="25"/>
      <c r="T889" s="25"/>
      <c r="U889" s="25"/>
    </row>
    <row r="890" spans="1:21" s="26" customFormat="1" ht="28.15" customHeight="1" x14ac:dyDescent="0.25">
      <c r="A890" s="131" t="s">
        <v>1214</v>
      </c>
      <c r="B890" s="95" t="s">
        <v>648</v>
      </c>
      <c r="C890" s="104">
        <v>1957</v>
      </c>
      <c r="D890" s="97" t="s">
        <v>21</v>
      </c>
      <c r="E890" s="97" t="s">
        <v>20</v>
      </c>
      <c r="F890" s="115">
        <v>3</v>
      </c>
      <c r="G890" s="115">
        <v>2</v>
      </c>
      <c r="H890" s="112">
        <v>1114.4000000000001</v>
      </c>
      <c r="I890" s="112">
        <v>0</v>
      </c>
      <c r="J890" s="112">
        <v>1114.4000000000001</v>
      </c>
      <c r="K890" s="105">
        <f>SUM(L890:O890)</f>
        <v>3600310.75</v>
      </c>
      <c r="L890" s="108">
        <v>0</v>
      </c>
      <c r="M890" s="108">
        <v>0</v>
      </c>
      <c r="N890" s="108">
        <v>0</v>
      </c>
      <c r="O890" s="100">
        <v>3600310.75</v>
      </c>
      <c r="P890" s="112">
        <f>K890/H890</f>
        <v>3230.7167534099062</v>
      </c>
      <c r="Q890" s="105">
        <v>9673</v>
      </c>
      <c r="R890" s="117" t="s">
        <v>41</v>
      </c>
      <c r="S890" s="25"/>
      <c r="T890" s="25"/>
      <c r="U890" s="25"/>
    </row>
    <row r="891" spans="1:21" s="26" customFormat="1" ht="28.15" customHeight="1" x14ac:dyDescent="0.25">
      <c r="A891" s="131" t="s">
        <v>1215</v>
      </c>
      <c r="B891" s="118" t="s">
        <v>644</v>
      </c>
      <c r="C891" s="104">
        <v>1958</v>
      </c>
      <c r="D891" s="97" t="s">
        <v>21</v>
      </c>
      <c r="E891" s="97" t="s">
        <v>20</v>
      </c>
      <c r="F891" s="115">
        <v>3</v>
      </c>
      <c r="G891" s="115">
        <v>3</v>
      </c>
      <c r="H891" s="112">
        <v>1512.7</v>
      </c>
      <c r="I891" s="112">
        <v>538.5</v>
      </c>
      <c r="J891" s="112">
        <v>974.2</v>
      </c>
      <c r="K891" s="105">
        <f t="shared" ref="K891:K965" si="112">SUM(L891:O891)</f>
        <v>4418700</v>
      </c>
      <c r="L891" s="108">
        <v>0</v>
      </c>
      <c r="M891" s="108">
        <v>0</v>
      </c>
      <c r="N891" s="108">
        <v>0</v>
      </c>
      <c r="O891" s="100">
        <v>4418700</v>
      </c>
      <c r="P891" s="112">
        <f t="shared" si="111"/>
        <v>2921.0682884907778</v>
      </c>
      <c r="Q891" s="105">
        <v>9673</v>
      </c>
      <c r="R891" s="101" t="s">
        <v>42</v>
      </c>
      <c r="S891" s="25"/>
      <c r="T891" s="25"/>
      <c r="U891" s="25"/>
    </row>
    <row r="892" spans="1:21" s="26" customFormat="1" ht="28.15" customHeight="1" x14ac:dyDescent="0.25">
      <c r="A892" s="131" t="s">
        <v>1216</v>
      </c>
      <c r="B892" s="118" t="s">
        <v>645</v>
      </c>
      <c r="C892" s="104">
        <v>1958</v>
      </c>
      <c r="D892" s="97" t="s">
        <v>21</v>
      </c>
      <c r="E892" s="97" t="s">
        <v>20</v>
      </c>
      <c r="F892" s="115">
        <v>3</v>
      </c>
      <c r="G892" s="115">
        <v>3</v>
      </c>
      <c r="H892" s="112">
        <v>1313.09</v>
      </c>
      <c r="I892" s="112">
        <v>0</v>
      </c>
      <c r="J892" s="112">
        <v>1313.09</v>
      </c>
      <c r="K892" s="105">
        <f t="shared" si="112"/>
        <v>4172594.48</v>
      </c>
      <c r="L892" s="108">
        <v>0</v>
      </c>
      <c r="M892" s="108">
        <v>0</v>
      </c>
      <c r="N892" s="108">
        <v>0</v>
      </c>
      <c r="O892" s="100">
        <v>4172594.48</v>
      </c>
      <c r="P892" s="112">
        <f t="shared" si="111"/>
        <v>3177.6911559755999</v>
      </c>
      <c r="Q892" s="105">
        <v>9673</v>
      </c>
      <c r="R892" s="101" t="s">
        <v>42</v>
      </c>
      <c r="S892" s="25"/>
      <c r="T892" s="25"/>
      <c r="U892" s="25"/>
    </row>
    <row r="893" spans="1:21" ht="28.15" customHeight="1" x14ac:dyDescent="0.25">
      <c r="A893" s="131" t="s">
        <v>1217</v>
      </c>
      <c r="B893" s="63" t="s">
        <v>931</v>
      </c>
      <c r="C893" s="104">
        <v>1950</v>
      </c>
      <c r="D893" s="104" t="s">
        <v>21</v>
      </c>
      <c r="E893" s="104" t="s">
        <v>20</v>
      </c>
      <c r="F893" s="115">
        <v>4</v>
      </c>
      <c r="G893" s="115">
        <v>5</v>
      </c>
      <c r="H893" s="119">
        <v>4841.7</v>
      </c>
      <c r="I893" s="119">
        <v>900</v>
      </c>
      <c r="J893" s="119">
        <v>411.59</v>
      </c>
      <c r="K893" s="112">
        <f>SUM(L893:O893)</f>
        <v>17241194.879999999</v>
      </c>
      <c r="L893" s="112">
        <v>0</v>
      </c>
      <c r="M893" s="112">
        <v>0</v>
      </c>
      <c r="N893" s="112">
        <v>0</v>
      </c>
      <c r="O893" s="100">
        <v>17241194.879999999</v>
      </c>
      <c r="P893" s="112">
        <f>K893/H893</f>
        <v>3560.9795898134953</v>
      </c>
      <c r="Q893" s="112">
        <v>9673</v>
      </c>
      <c r="R893" s="117" t="s">
        <v>42</v>
      </c>
    </row>
    <row r="894" spans="1:21" ht="28.9" customHeight="1" x14ac:dyDescent="0.25">
      <c r="A894" s="153" t="s">
        <v>1218</v>
      </c>
      <c r="B894" s="167" t="s">
        <v>649</v>
      </c>
      <c r="C894" s="147">
        <v>1929</v>
      </c>
      <c r="D894" s="149" t="s">
        <v>21</v>
      </c>
      <c r="E894" s="149" t="s">
        <v>20</v>
      </c>
      <c r="F894" s="151">
        <v>4</v>
      </c>
      <c r="G894" s="151">
        <v>5</v>
      </c>
      <c r="H894" s="221">
        <v>3645.2</v>
      </c>
      <c r="I894" s="156">
        <v>1337.6</v>
      </c>
      <c r="J894" s="156">
        <v>1978.6</v>
      </c>
      <c r="K894" s="112">
        <f>SUM(L894:O894)</f>
        <v>25418544.739999998</v>
      </c>
      <c r="L894" s="112">
        <v>0</v>
      </c>
      <c r="M894" s="112">
        <v>0</v>
      </c>
      <c r="N894" s="112">
        <v>0</v>
      </c>
      <c r="O894" s="100">
        <v>25418544.739999998</v>
      </c>
      <c r="P894" s="112">
        <f>K894/H894</f>
        <v>6973.1550367606715</v>
      </c>
      <c r="Q894" s="105">
        <v>9673</v>
      </c>
      <c r="R894" s="117" t="s">
        <v>42</v>
      </c>
    </row>
    <row r="895" spans="1:21" ht="28.9" customHeight="1" x14ac:dyDescent="0.25">
      <c r="A895" s="154"/>
      <c r="B895" s="168"/>
      <c r="C895" s="148"/>
      <c r="D895" s="150"/>
      <c r="E895" s="150"/>
      <c r="F895" s="152"/>
      <c r="G895" s="152"/>
      <c r="H895" s="223"/>
      <c r="I895" s="157"/>
      <c r="J895" s="157"/>
      <c r="K895" s="112">
        <f>SUM(L895:O895)</f>
        <v>4738500</v>
      </c>
      <c r="L895" s="112">
        <v>0</v>
      </c>
      <c r="M895" s="112">
        <v>0</v>
      </c>
      <c r="N895" s="112">
        <v>0</v>
      </c>
      <c r="O895" s="100">
        <v>4738500</v>
      </c>
      <c r="P895" s="112">
        <f>K895/H893</f>
        <v>978.68517256335588</v>
      </c>
      <c r="Q895" s="105">
        <v>9673</v>
      </c>
      <c r="R895" s="117" t="s">
        <v>43</v>
      </c>
    </row>
    <row r="896" spans="1:21" ht="28.9" customHeight="1" x14ac:dyDescent="0.25">
      <c r="A896" s="101" t="s">
        <v>1219</v>
      </c>
      <c r="B896" s="110" t="s">
        <v>932</v>
      </c>
      <c r="C896" s="94" t="s">
        <v>845</v>
      </c>
      <c r="D896" s="94" t="s">
        <v>21</v>
      </c>
      <c r="E896" s="94" t="s">
        <v>20</v>
      </c>
      <c r="F896" s="91">
        <v>4</v>
      </c>
      <c r="G896" s="91">
        <v>4</v>
      </c>
      <c r="H896" s="116">
        <v>3361.2</v>
      </c>
      <c r="I896" s="116">
        <v>1000</v>
      </c>
      <c r="J896" s="116">
        <v>320.2</v>
      </c>
      <c r="K896" s="112">
        <f>SUM(L896:O896)</f>
        <v>11943825.199999999</v>
      </c>
      <c r="L896" s="112">
        <v>0</v>
      </c>
      <c r="M896" s="112">
        <v>0</v>
      </c>
      <c r="N896" s="112">
        <v>0</v>
      </c>
      <c r="O896" s="100">
        <v>11943825.199999999</v>
      </c>
      <c r="P896" s="112">
        <f>K896/H896</f>
        <v>3553.4407949541828</v>
      </c>
      <c r="Q896" s="112">
        <v>9673</v>
      </c>
      <c r="R896" s="117" t="s">
        <v>42</v>
      </c>
    </row>
    <row r="897" spans="1:21" s="26" customFormat="1" ht="28.9" customHeight="1" x14ac:dyDescent="0.25">
      <c r="A897" s="101" t="s">
        <v>1220</v>
      </c>
      <c r="B897" s="95" t="s">
        <v>650</v>
      </c>
      <c r="C897" s="104">
        <v>1941</v>
      </c>
      <c r="D897" s="97" t="s">
        <v>21</v>
      </c>
      <c r="E897" s="97" t="s">
        <v>20</v>
      </c>
      <c r="F897" s="115">
        <v>3</v>
      </c>
      <c r="G897" s="115">
        <v>1</v>
      </c>
      <c r="H897" s="112">
        <v>2826.3</v>
      </c>
      <c r="I897" s="112">
        <v>409.69</v>
      </c>
      <c r="J897" s="112">
        <v>400.1</v>
      </c>
      <c r="K897" s="105">
        <f t="shared" si="112"/>
        <v>9328900</v>
      </c>
      <c r="L897" s="108">
        <v>0</v>
      </c>
      <c r="M897" s="108">
        <v>0</v>
      </c>
      <c r="N897" s="108">
        <v>0</v>
      </c>
      <c r="O897" s="100">
        <v>9328900</v>
      </c>
      <c r="P897" s="112">
        <f t="shared" si="111"/>
        <v>3300.7465591055443</v>
      </c>
      <c r="Q897" s="105">
        <v>9673</v>
      </c>
      <c r="R897" s="117" t="s">
        <v>42</v>
      </c>
      <c r="S897" s="25"/>
      <c r="T897" s="25"/>
      <c r="U897" s="25"/>
    </row>
    <row r="898" spans="1:21" s="25" customFormat="1" ht="28.9" customHeight="1" x14ac:dyDescent="0.25">
      <c r="A898" s="101" t="s">
        <v>1221</v>
      </c>
      <c r="B898" s="95" t="s">
        <v>652</v>
      </c>
      <c r="C898" s="104">
        <v>1955</v>
      </c>
      <c r="D898" s="97" t="s">
        <v>21</v>
      </c>
      <c r="E898" s="97" t="s">
        <v>20</v>
      </c>
      <c r="F898" s="115">
        <v>4</v>
      </c>
      <c r="G898" s="115">
        <v>5</v>
      </c>
      <c r="H898" s="112">
        <v>5099.6000000000004</v>
      </c>
      <c r="I898" s="112">
        <v>596.20000000000005</v>
      </c>
      <c r="J898" s="112">
        <v>3063.5</v>
      </c>
      <c r="K898" s="105">
        <f t="shared" si="112"/>
        <v>16148800</v>
      </c>
      <c r="L898" s="108">
        <v>0</v>
      </c>
      <c r="M898" s="108">
        <v>0</v>
      </c>
      <c r="N898" s="108">
        <v>0</v>
      </c>
      <c r="O898" s="100">
        <v>16148800</v>
      </c>
      <c r="P898" s="112">
        <f t="shared" si="111"/>
        <v>3166.6797395874182</v>
      </c>
      <c r="Q898" s="105">
        <v>9673</v>
      </c>
      <c r="R898" s="117" t="s">
        <v>42</v>
      </c>
    </row>
    <row r="899" spans="1:21" s="26" customFormat="1" ht="28.9" customHeight="1" x14ac:dyDescent="0.25">
      <c r="A899" s="153" t="s">
        <v>1222</v>
      </c>
      <c r="B899" s="167" t="s">
        <v>653</v>
      </c>
      <c r="C899" s="147">
        <v>1947</v>
      </c>
      <c r="D899" s="149" t="s">
        <v>21</v>
      </c>
      <c r="E899" s="149" t="s">
        <v>20</v>
      </c>
      <c r="F899" s="151">
        <v>3</v>
      </c>
      <c r="G899" s="151">
        <v>1</v>
      </c>
      <c r="H899" s="156">
        <v>876.9</v>
      </c>
      <c r="I899" s="156">
        <v>0</v>
      </c>
      <c r="J899" s="156">
        <v>342.97</v>
      </c>
      <c r="K899" s="105">
        <f t="shared" si="112"/>
        <v>164909.60999999999</v>
      </c>
      <c r="L899" s="108">
        <v>0</v>
      </c>
      <c r="M899" s="108">
        <v>0</v>
      </c>
      <c r="N899" s="108">
        <v>0</v>
      </c>
      <c r="O899" s="100">
        <v>164909.60999999999</v>
      </c>
      <c r="P899" s="112">
        <f t="shared" si="111"/>
        <v>188.059767362299</v>
      </c>
      <c r="Q899" s="105">
        <v>9673</v>
      </c>
      <c r="R899" s="117" t="s">
        <v>41</v>
      </c>
      <c r="S899" s="25"/>
      <c r="T899" s="25"/>
      <c r="U899" s="25"/>
    </row>
    <row r="900" spans="1:21" s="26" customFormat="1" ht="28.9" customHeight="1" x14ac:dyDescent="0.25">
      <c r="A900" s="154"/>
      <c r="B900" s="168"/>
      <c r="C900" s="148"/>
      <c r="D900" s="150"/>
      <c r="E900" s="150"/>
      <c r="F900" s="152"/>
      <c r="G900" s="152"/>
      <c r="H900" s="157"/>
      <c r="I900" s="157"/>
      <c r="J900" s="157"/>
      <c r="K900" s="105">
        <f>SUM(L900:O900)</f>
        <v>1021874.1</v>
      </c>
      <c r="L900" s="108">
        <v>0</v>
      </c>
      <c r="M900" s="108">
        <v>0</v>
      </c>
      <c r="N900" s="108">
        <v>0</v>
      </c>
      <c r="O900" s="100">
        <v>1021874.1</v>
      </c>
      <c r="P900" s="112">
        <f>K900/H899</f>
        <v>1165.3256927813891</v>
      </c>
      <c r="Q900" s="105">
        <v>9673</v>
      </c>
      <c r="R900" s="117" t="s">
        <v>42</v>
      </c>
      <c r="S900" s="25"/>
      <c r="T900" s="25"/>
      <c r="U900" s="25"/>
    </row>
    <row r="901" spans="1:21" s="26" customFormat="1" ht="28.9" customHeight="1" x14ac:dyDescent="0.25">
      <c r="A901" s="101" t="s">
        <v>1223</v>
      </c>
      <c r="B901" s="95" t="s">
        <v>654</v>
      </c>
      <c r="C901" s="104">
        <v>1958</v>
      </c>
      <c r="D901" s="97" t="s">
        <v>21</v>
      </c>
      <c r="E901" s="97" t="s">
        <v>20</v>
      </c>
      <c r="F901" s="115">
        <v>4</v>
      </c>
      <c r="G901" s="115">
        <v>4</v>
      </c>
      <c r="H901" s="119">
        <v>4231</v>
      </c>
      <c r="I901" s="119">
        <v>496.4</v>
      </c>
      <c r="J901" s="119">
        <v>2758.6</v>
      </c>
      <c r="K901" s="105">
        <f t="shared" si="112"/>
        <v>19305508.32</v>
      </c>
      <c r="L901" s="108">
        <v>0</v>
      </c>
      <c r="M901" s="108">
        <v>0</v>
      </c>
      <c r="N901" s="108">
        <v>0</v>
      </c>
      <c r="O901" s="100">
        <v>19305508.32</v>
      </c>
      <c r="P901" s="112">
        <f t="shared" si="111"/>
        <v>4562.8712644764828</v>
      </c>
      <c r="Q901" s="105">
        <v>9673</v>
      </c>
      <c r="R901" s="101" t="s">
        <v>42</v>
      </c>
      <c r="S901" s="25"/>
      <c r="T901" s="25"/>
      <c r="U901" s="25"/>
    </row>
    <row r="902" spans="1:21" s="26" customFormat="1" ht="28.9" customHeight="1" x14ac:dyDescent="0.25">
      <c r="A902" s="153" t="s">
        <v>1224</v>
      </c>
      <c r="B902" s="167" t="s">
        <v>655</v>
      </c>
      <c r="C902" s="147">
        <v>1955</v>
      </c>
      <c r="D902" s="149" t="s">
        <v>21</v>
      </c>
      <c r="E902" s="149" t="s">
        <v>20</v>
      </c>
      <c r="F902" s="151">
        <v>4</v>
      </c>
      <c r="G902" s="151">
        <v>4</v>
      </c>
      <c r="H902" s="156">
        <v>3564.8</v>
      </c>
      <c r="I902" s="156">
        <v>0</v>
      </c>
      <c r="J902" s="156">
        <v>1878.37</v>
      </c>
      <c r="K902" s="105">
        <f t="shared" si="112"/>
        <v>4921900.4000000004</v>
      </c>
      <c r="L902" s="108">
        <v>0</v>
      </c>
      <c r="M902" s="108">
        <v>0</v>
      </c>
      <c r="N902" s="108">
        <v>0</v>
      </c>
      <c r="O902" s="100">
        <v>4921900.4000000004</v>
      </c>
      <c r="P902" s="112">
        <f t="shared" si="111"/>
        <v>1380.6946813285458</v>
      </c>
      <c r="Q902" s="105">
        <v>9673</v>
      </c>
      <c r="R902" s="117" t="s">
        <v>41</v>
      </c>
      <c r="S902" s="25"/>
      <c r="T902" s="25"/>
      <c r="U902" s="25"/>
    </row>
    <row r="903" spans="1:21" s="26" customFormat="1" ht="28.9" customHeight="1" x14ac:dyDescent="0.25">
      <c r="A903" s="154"/>
      <c r="B903" s="168"/>
      <c r="C903" s="148"/>
      <c r="D903" s="150"/>
      <c r="E903" s="150"/>
      <c r="F903" s="152"/>
      <c r="G903" s="152"/>
      <c r="H903" s="157"/>
      <c r="I903" s="157"/>
      <c r="J903" s="157"/>
      <c r="K903" s="105">
        <f>SUM(L903:O903)</f>
        <v>750416.4</v>
      </c>
      <c r="L903" s="108">
        <v>0</v>
      </c>
      <c r="M903" s="108">
        <v>0</v>
      </c>
      <c r="N903" s="108">
        <v>0</v>
      </c>
      <c r="O903" s="100">
        <v>750416.4</v>
      </c>
      <c r="P903" s="112">
        <f>K903/H902</f>
        <v>210.5072935368043</v>
      </c>
      <c r="Q903" s="105">
        <v>9673</v>
      </c>
      <c r="R903" s="101" t="s">
        <v>42</v>
      </c>
      <c r="S903" s="25"/>
      <c r="T903" s="25"/>
      <c r="U903" s="25"/>
    </row>
    <row r="904" spans="1:21" s="26" customFormat="1" ht="28.9" customHeight="1" x14ac:dyDescent="0.25">
      <c r="A904" s="101" t="s">
        <v>1225</v>
      </c>
      <c r="B904" s="95" t="s">
        <v>656</v>
      </c>
      <c r="C904" s="104" t="s">
        <v>849</v>
      </c>
      <c r="D904" s="97" t="s">
        <v>21</v>
      </c>
      <c r="E904" s="97" t="s">
        <v>20</v>
      </c>
      <c r="F904" s="115">
        <v>3</v>
      </c>
      <c r="G904" s="115">
        <v>2</v>
      </c>
      <c r="H904" s="112">
        <v>637.29999999999995</v>
      </c>
      <c r="I904" s="112">
        <v>0</v>
      </c>
      <c r="J904" s="112">
        <v>637.29999999999995</v>
      </c>
      <c r="K904" s="105">
        <f t="shared" si="112"/>
        <v>4023750</v>
      </c>
      <c r="L904" s="108">
        <v>0</v>
      </c>
      <c r="M904" s="108">
        <v>0</v>
      </c>
      <c r="N904" s="108">
        <v>0</v>
      </c>
      <c r="O904" s="100">
        <v>4023750</v>
      </c>
      <c r="P904" s="112">
        <f t="shared" si="111"/>
        <v>6313.7454887807944</v>
      </c>
      <c r="Q904" s="105">
        <v>9673</v>
      </c>
      <c r="R904" s="117" t="s">
        <v>42</v>
      </c>
      <c r="S904" s="25"/>
      <c r="T904" s="25"/>
      <c r="U904" s="25"/>
    </row>
    <row r="905" spans="1:21" s="26" customFormat="1" ht="28.9" customHeight="1" x14ac:dyDescent="0.25">
      <c r="A905" s="101" t="s">
        <v>1226</v>
      </c>
      <c r="B905" s="95" t="s">
        <v>651</v>
      </c>
      <c r="C905" s="104">
        <v>1956</v>
      </c>
      <c r="D905" s="97" t="s">
        <v>21</v>
      </c>
      <c r="E905" s="97" t="s">
        <v>20</v>
      </c>
      <c r="F905" s="115">
        <v>4</v>
      </c>
      <c r="G905" s="115">
        <v>3</v>
      </c>
      <c r="H905" s="112">
        <v>2883.6</v>
      </c>
      <c r="I905" s="112">
        <v>314.89999999999998</v>
      </c>
      <c r="J905" s="112">
        <v>1427</v>
      </c>
      <c r="K905" s="105">
        <f>SUM(L905:O905)</f>
        <v>12226422.869999999</v>
      </c>
      <c r="L905" s="108">
        <v>0</v>
      </c>
      <c r="M905" s="108">
        <v>0</v>
      </c>
      <c r="N905" s="108">
        <v>0</v>
      </c>
      <c r="O905" s="100">
        <v>12226422.869999999</v>
      </c>
      <c r="P905" s="112">
        <f>K905/H905</f>
        <v>4239.9857365792759</v>
      </c>
      <c r="Q905" s="105">
        <v>9673</v>
      </c>
      <c r="R905" s="117" t="s">
        <v>41</v>
      </c>
      <c r="S905" s="25"/>
      <c r="T905" s="25"/>
      <c r="U905" s="25"/>
    </row>
    <row r="906" spans="1:21" s="26" customFormat="1" ht="28.9" customHeight="1" x14ac:dyDescent="0.25">
      <c r="A906" s="101" t="s">
        <v>1227</v>
      </c>
      <c r="B906" s="118" t="s">
        <v>659</v>
      </c>
      <c r="C906" s="104">
        <v>1959</v>
      </c>
      <c r="D906" s="97" t="s">
        <v>21</v>
      </c>
      <c r="E906" s="97" t="s">
        <v>20</v>
      </c>
      <c r="F906" s="115">
        <v>4</v>
      </c>
      <c r="G906" s="115">
        <v>4</v>
      </c>
      <c r="H906" s="112">
        <v>1938.28</v>
      </c>
      <c r="I906" s="112">
        <v>311.89999999999998</v>
      </c>
      <c r="J906" s="112">
        <v>1626.38</v>
      </c>
      <c r="K906" s="105">
        <f t="shared" si="112"/>
        <v>3853300</v>
      </c>
      <c r="L906" s="108">
        <v>0</v>
      </c>
      <c r="M906" s="108">
        <v>0</v>
      </c>
      <c r="N906" s="108">
        <v>0</v>
      </c>
      <c r="O906" s="100">
        <v>3853300</v>
      </c>
      <c r="P906" s="112">
        <f t="shared" si="111"/>
        <v>1987.9996698103473</v>
      </c>
      <c r="Q906" s="105">
        <v>9673</v>
      </c>
      <c r="R906" s="117" t="s">
        <v>42</v>
      </c>
      <c r="S906" s="25"/>
      <c r="T906" s="25"/>
      <c r="U906" s="25"/>
    </row>
    <row r="907" spans="1:21" s="26" customFormat="1" ht="28.9" customHeight="1" x14ac:dyDescent="0.25">
      <c r="A907" s="101" t="s">
        <v>1228</v>
      </c>
      <c r="B907" s="118" t="s">
        <v>660</v>
      </c>
      <c r="C907" s="104">
        <v>1955</v>
      </c>
      <c r="D907" s="97" t="s">
        <v>21</v>
      </c>
      <c r="E907" s="97" t="s">
        <v>20</v>
      </c>
      <c r="F907" s="115">
        <v>4</v>
      </c>
      <c r="G907" s="115">
        <v>3</v>
      </c>
      <c r="H907" s="112">
        <v>2047.48</v>
      </c>
      <c r="I907" s="112">
        <v>369.85</v>
      </c>
      <c r="J907" s="112">
        <v>1677.63</v>
      </c>
      <c r="K907" s="105">
        <f t="shared" si="112"/>
        <v>4823836.51</v>
      </c>
      <c r="L907" s="108">
        <v>0</v>
      </c>
      <c r="M907" s="108">
        <v>0</v>
      </c>
      <c r="N907" s="108">
        <v>0</v>
      </c>
      <c r="O907" s="100">
        <v>4823836.51</v>
      </c>
      <c r="P907" s="112">
        <f t="shared" si="111"/>
        <v>2355.987120753316</v>
      </c>
      <c r="Q907" s="105">
        <v>9673</v>
      </c>
      <c r="R907" s="117" t="s">
        <v>41</v>
      </c>
      <c r="S907" s="25"/>
      <c r="T907" s="25"/>
      <c r="U907" s="25"/>
    </row>
    <row r="908" spans="1:21" s="26" customFormat="1" ht="28.9" customHeight="1" x14ac:dyDescent="0.25">
      <c r="A908" s="101" t="s">
        <v>1229</v>
      </c>
      <c r="B908" s="118" t="s">
        <v>661</v>
      </c>
      <c r="C908" s="104">
        <v>1960</v>
      </c>
      <c r="D908" s="97" t="s">
        <v>21</v>
      </c>
      <c r="E908" s="97" t="s">
        <v>20</v>
      </c>
      <c r="F908" s="115">
        <v>5</v>
      </c>
      <c r="G908" s="115">
        <v>4</v>
      </c>
      <c r="H908" s="112">
        <v>3190.4</v>
      </c>
      <c r="I908" s="112">
        <v>114.8</v>
      </c>
      <c r="J908" s="112">
        <v>3075.6</v>
      </c>
      <c r="K908" s="105">
        <f t="shared" si="112"/>
        <v>7854000</v>
      </c>
      <c r="L908" s="108">
        <v>0</v>
      </c>
      <c r="M908" s="108">
        <v>0</v>
      </c>
      <c r="N908" s="108">
        <v>0</v>
      </c>
      <c r="O908" s="100">
        <v>7854000</v>
      </c>
      <c r="P908" s="112">
        <f t="shared" si="111"/>
        <v>2461.7602808425277</v>
      </c>
      <c r="Q908" s="105">
        <v>9673</v>
      </c>
      <c r="R908" s="117" t="s">
        <v>43</v>
      </c>
      <c r="S908" s="25"/>
      <c r="T908" s="25"/>
      <c r="U908" s="25"/>
    </row>
    <row r="909" spans="1:21" s="26" customFormat="1" ht="28.9" customHeight="1" x14ac:dyDescent="0.25">
      <c r="A909" s="101" t="s">
        <v>1230</v>
      </c>
      <c r="B909" s="118" t="s">
        <v>662</v>
      </c>
      <c r="C909" s="104">
        <v>1960</v>
      </c>
      <c r="D909" s="97" t="s">
        <v>21</v>
      </c>
      <c r="E909" s="97" t="s">
        <v>20</v>
      </c>
      <c r="F909" s="115">
        <v>5</v>
      </c>
      <c r="G909" s="115">
        <v>4</v>
      </c>
      <c r="H909" s="112">
        <v>3167.72</v>
      </c>
      <c r="I909" s="112">
        <v>68.900000000000006</v>
      </c>
      <c r="J909" s="112">
        <v>3098.82</v>
      </c>
      <c r="K909" s="105">
        <f t="shared" si="112"/>
        <v>7854000</v>
      </c>
      <c r="L909" s="108">
        <v>0</v>
      </c>
      <c r="M909" s="108">
        <v>0</v>
      </c>
      <c r="N909" s="108">
        <v>0</v>
      </c>
      <c r="O909" s="100">
        <v>7854000</v>
      </c>
      <c r="P909" s="112">
        <f t="shared" si="111"/>
        <v>2479.3858043008854</v>
      </c>
      <c r="Q909" s="105">
        <v>9673</v>
      </c>
      <c r="R909" s="117" t="s">
        <v>43</v>
      </c>
      <c r="S909" s="25"/>
      <c r="T909" s="25"/>
      <c r="U909" s="25"/>
    </row>
    <row r="910" spans="1:21" s="25" customFormat="1" ht="28.9" customHeight="1" x14ac:dyDescent="0.25">
      <c r="A910" s="101" t="s">
        <v>1231</v>
      </c>
      <c r="B910" s="118" t="s">
        <v>657</v>
      </c>
      <c r="C910" s="104">
        <v>1960</v>
      </c>
      <c r="D910" s="97" t="s">
        <v>21</v>
      </c>
      <c r="E910" s="97" t="s">
        <v>20</v>
      </c>
      <c r="F910" s="115">
        <v>3</v>
      </c>
      <c r="G910" s="115">
        <v>2</v>
      </c>
      <c r="H910" s="112">
        <v>652.70000000000005</v>
      </c>
      <c r="I910" s="112">
        <v>0</v>
      </c>
      <c r="J910" s="112">
        <v>652.70000000000005</v>
      </c>
      <c r="K910" s="105">
        <f>SUM(L910:O910)</f>
        <v>5973000</v>
      </c>
      <c r="L910" s="108">
        <v>0</v>
      </c>
      <c r="M910" s="108">
        <v>0</v>
      </c>
      <c r="N910" s="108">
        <v>0</v>
      </c>
      <c r="O910" s="100">
        <v>5973000</v>
      </c>
      <c r="P910" s="112">
        <f>K910/H910</f>
        <v>9151.2180174659097</v>
      </c>
      <c r="Q910" s="105">
        <v>9673</v>
      </c>
      <c r="R910" s="117" t="s">
        <v>43</v>
      </c>
    </row>
    <row r="911" spans="1:21" s="26" customFormat="1" ht="28.9" customHeight="1" x14ac:dyDescent="0.25">
      <c r="A911" s="101" t="s">
        <v>1232</v>
      </c>
      <c r="B911" s="118" t="s">
        <v>658</v>
      </c>
      <c r="C911" s="104">
        <v>1959</v>
      </c>
      <c r="D911" s="97" t="s">
        <v>21</v>
      </c>
      <c r="E911" s="97" t="s">
        <v>20</v>
      </c>
      <c r="F911" s="115">
        <v>3</v>
      </c>
      <c r="G911" s="115">
        <v>1</v>
      </c>
      <c r="H911" s="112">
        <v>989.3</v>
      </c>
      <c r="I911" s="112">
        <v>55.8</v>
      </c>
      <c r="J911" s="112">
        <v>933.5</v>
      </c>
      <c r="K911" s="105">
        <f>SUM(L911:O911)</f>
        <v>4922500</v>
      </c>
      <c r="L911" s="108">
        <v>0</v>
      </c>
      <c r="M911" s="108">
        <v>0</v>
      </c>
      <c r="N911" s="108">
        <v>0</v>
      </c>
      <c r="O911" s="100">
        <v>4922500</v>
      </c>
      <c r="P911" s="112">
        <f>K911/H911</f>
        <v>4975.7404225209748</v>
      </c>
      <c r="Q911" s="105">
        <v>9673</v>
      </c>
      <c r="R911" s="117" t="s">
        <v>42</v>
      </c>
      <c r="S911" s="25"/>
      <c r="T911" s="25"/>
      <c r="U911" s="25"/>
    </row>
    <row r="912" spans="1:21" s="26" customFormat="1" ht="28.9" customHeight="1" x14ac:dyDescent="0.25">
      <c r="A912" s="155" t="s">
        <v>1233</v>
      </c>
      <c r="B912" s="198" t="s">
        <v>663</v>
      </c>
      <c r="C912" s="192">
        <v>1956</v>
      </c>
      <c r="D912" s="169" t="s">
        <v>21</v>
      </c>
      <c r="E912" s="169" t="s">
        <v>20</v>
      </c>
      <c r="F912" s="187">
        <v>2</v>
      </c>
      <c r="G912" s="187">
        <v>2</v>
      </c>
      <c r="H912" s="158">
        <v>219.9</v>
      </c>
      <c r="I912" s="158">
        <v>105.1</v>
      </c>
      <c r="J912" s="158">
        <v>114.8</v>
      </c>
      <c r="K912" s="105">
        <f t="shared" si="112"/>
        <v>54862.78</v>
      </c>
      <c r="L912" s="108">
        <v>0</v>
      </c>
      <c r="M912" s="108">
        <v>0</v>
      </c>
      <c r="N912" s="108">
        <v>0</v>
      </c>
      <c r="O912" s="100">
        <v>54862.78</v>
      </c>
      <c r="P912" s="112">
        <f t="shared" si="111"/>
        <v>249.48967712596632</v>
      </c>
      <c r="Q912" s="105">
        <v>9673</v>
      </c>
      <c r="R912" s="117" t="s">
        <v>41</v>
      </c>
      <c r="S912" s="25"/>
      <c r="T912" s="25"/>
      <c r="U912" s="25"/>
    </row>
    <row r="913" spans="1:21" s="26" customFormat="1" ht="28.9" customHeight="1" x14ac:dyDescent="0.25">
      <c r="A913" s="155"/>
      <c r="B913" s="198"/>
      <c r="C913" s="192"/>
      <c r="D913" s="169"/>
      <c r="E913" s="169"/>
      <c r="F913" s="187"/>
      <c r="G913" s="187"/>
      <c r="H913" s="158"/>
      <c r="I913" s="158"/>
      <c r="J913" s="158"/>
      <c r="K913" s="105">
        <f>SUM(L913:O913)</f>
        <v>1782000</v>
      </c>
      <c r="L913" s="108">
        <v>0</v>
      </c>
      <c r="M913" s="108">
        <v>0</v>
      </c>
      <c r="N913" s="108">
        <v>0</v>
      </c>
      <c r="O913" s="100">
        <v>1782000</v>
      </c>
      <c r="P913" s="112">
        <f>K913/H912</f>
        <v>8103.6834924965888</v>
      </c>
      <c r="Q913" s="105">
        <v>9673</v>
      </c>
      <c r="R913" s="117" t="s">
        <v>42</v>
      </c>
      <c r="S913" s="25"/>
      <c r="T913" s="25"/>
      <c r="U913" s="25"/>
    </row>
    <row r="914" spans="1:21" s="26" customFormat="1" ht="28.9" customHeight="1" x14ac:dyDescent="0.25">
      <c r="A914" s="101" t="s">
        <v>1234</v>
      </c>
      <c r="B914" s="95" t="s">
        <v>664</v>
      </c>
      <c r="C914" s="104">
        <v>1957</v>
      </c>
      <c r="D914" s="97" t="s">
        <v>21</v>
      </c>
      <c r="E914" s="97" t="s">
        <v>20</v>
      </c>
      <c r="F914" s="115">
        <v>2</v>
      </c>
      <c r="G914" s="115">
        <v>2</v>
      </c>
      <c r="H914" s="112">
        <v>393.3</v>
      </c>
      <c r="I914" s="112">
        <v>0</v>
      </c>
      <c r="J914" s="112">
        <v>393.3</v>
      </c>
      <c r="K914" s="105">
        <f t="shared" si="112"/>
        <v>1824644.46</v>
      </c>
      <c r="L914" s="108">
        <v>0</v>
      </c>
      <c r="M914" s="108">
        <v>0</v>
      </c>
      <c r="N914" s="108">
        <v>0</v>
      </c>
      <c r="O914" s="100">
        <v>1824644.46</v>
      </c>
      <c r="P914" s="112">
        <f t="shared" si="111"/>
        <v>4639.3197559115179</v>
      </c>
      <c r="Q914" s="105">
        <v>9673</v>
      </c>
      <c r="R914" s="117" t="s">
        <v>41</v>
      </c>
      <c r="S914" s="25"/>
      <c r="T914" s="25"/>
      <c r="U914" s="25"/>
    </row>
    <row r="915" spans="1:21" s="26" customFormat="1" ht="27" customHeight="1" x14ac:dyDescent="0.25">
      <c r="A915" s="153" t="s">
        <v>1235</v>
      </c>
      <c r="B915" s="167" t="s">
        <v>667</v>
      </c>
      <c r="C915" s="147">
        <v>1947</v>
      </c>
      <c r="D915" s="149" t="s">
        <v>21</v>
      </c>
      <c r="E915" s="149" t="s">
        <v>20</v>
      </c>
      <c r="F915" s="151">
        <v>2</v>
      </c>
      <c r="G915" s="151">
        <v>2</v>
      </c>
      <c r="H915" s="156">
        <v>496.56</v>
      </c>
      <c r="I915" s="156">
        <v>157.63999999999999</v>
      </c>
      <c r="J915" s="156">
        <v>338.92</v>
      </c>
      <c r="K915" s="105">
        <f>SUM(L915:O915)</f>
        <v>75456.38</v>
      </c>
      <c r="L915" s="108">
        <v>0</v>
      </c>
      <c r="M915" s="108">
        <v>0</v>
      </c>
      <c r="N915" s="108">
        <v>0</v>
      </c>
      <c r="O915" s="100">
        <v>75456.38</v>
      </c>
      <c r="P915" s="112">
        <f>K915/H915</f>
        <v>151.9582326405671</v>
      </c>
      <c r="Q915" s="105">
        <v>9673</v>
      </c>
      <c r="R915" s="117" t="s">
        <v>41</v>
      </c>
      <c r="S915" s="25"/>
      <c r="T915" s="25"/>
      <c r="U915" s="25"/>
    </row>
    <row r="916" spans="1:21" s="26" customFormat="1" ht="27" customHeight="1" x14ac:dyDescent="0.25">
      <c r="A916" s="217"/>
      <c r="B916" s="218"/>
      <c r="C916" s="177"/>
      <c r="D916" s="181"/>
      <c r="E916" s="181"/>
      <c r="F916" s="182"/>
      <c r="G916" s="182"/>
      <c r="H916" s="215"/>
      <c r="I916" s="215"/>
      <c r="J916" s="215"/>
      <c r="K916" s="105">
        <f>SUM(L916:O916)</f>
        <v>4796904</v>
      </c>
      <c r="L916" s="108">
        <v>0</v>
      </c>
      <c r="M916" s="108">
        <v>0</v>
      </c>
      <c r="N916" s="108">
        <v>0</v>
      </c>
      <c r="O916" s="100">
        <v>4796904</v>
      </c>
      <c r="P916" s="112">
        <f>K916/H915</f>
        <v>9660.2706621556299</v>
      </c>
      <c r="Q916" s="105">
        <v>9673</v>
      </c>
      <c r="R916" s="117" t="s">
        <v>42</v>
      </c>
      <c r="S916" s="25"/>
      <c r="T916" s="25"/>
      <c r="U916" s="25"/>
    </row>
    <row r="917" spans="1:21" s="26" customFormat="1" ht="27" customHeight="1" x14ac:dyDescent="0.25">
      <c r="A917" s="154"/>
      <c r="B917" s="168"/>
      <c r="C917" s="148"/>
      <c r="D917" s="150"/>
      <c r="E917" s="150"/>
      <c r="F917" s="152"/>
      <c r="G917" s="152"/>
      <c r="H917" s="157"/>
      <c r="I917" s="157"/>
      <c r="J917" s="157"/>
      <c r="K917" s="105">
        <f>SUM(L917:O917)</f>
        <v>645528</v>
      </c>
      <c r="L917" s="108">
        <v>0</v>
      </c>
      <c r="M917" s="108">
        <v>0</v>
      </c>
      <c r="N917" s="108">
        <v>0</v>
      </c>
      <c r="O917" s="100">
        <v>645528</v>
      </c>
      <c r="P917" s="112">
        <f>K917/H915</f>
        <v>1300</v>
      </c>
      <c r="Q917" s="105">
        <v>9673</v>
      </c>
      <c r="R917" s="117" t="s">
        <v>43</v>
      </c>
      <c r="S917" s="25"/>
      <c r="T917" s="25"/>
      <c r="U917" s="25"/>
    </row>
    <row r="918" spans="1:21" s="26" customFormat="1" ht="27" customHeight="1" x14ac:dyDescent="0.25">
      <c r="A918" s="131" t="s">
        <v>1236</v>
      </c>
      <c r="B918" s="95" t="s">
        <v>677</v>
      </c>
      <c r="C918" s="104">
        <v>1957</v>
      </c>
      <c r="D918" s="97" t="s">
        <v>21</v>
      </c>
      <c r="E918" s="97" t="s">
        <v>20</v>
      </c>
      <c r="F918" s="115">
        <v>3</v>
      </c>
      <c r="G918" s="115">
        <v>2</v>
      </c>
      <c r="H918" s="112">
        <v>628.11</v>
      </c>
      <c r="I918" s="112">
        <v>175.1</v>
      </c>
      <c r="J918" s="112">
        <v>453.01</v>
      </c>
      <c r="K918" s="105">
        <f>SUM(L918:O918)</f>
        <v>2965032.13</v>
      </c>
      <c r="L918" s="108">
        <v>0</v>
      </c>
      <c r="M918" s="108">
        <v>0</v>
      </c>
      <c r="N918" s="108">
        <v>0</v>
      </c>
      <c r="O918" s="100">
        <v>2965032.13</v>
      </c>
      <c r="P918" s="112">
        <f>K918/H918</f>
        <v>4720.5618920252818</v>
      </c>
      <c r="Q918" s="105">
        <v>9673</v>
      </c>
      <c r="R918" s="117" t="s">
        <v>41</v>
      </c>
      <c r="S918" s="25"/>
      <c r="T918" s="25"/>
      <c r="U918" s="25"/>
    </row>
    <row r="919" spans="1:21" s="26" customFormat="1" ht="27" customHeight="1" x14ac:dyDescent="0.25">
      <c r="A919" s="131" t="s">
        <v>1237</v>
      </c>
      <c r="B919" s="95" t="s">
        <v>665</v>
      </c>
      <c r="C919" s="104">
        <v>1959</v>
      </c>
      <c r="D919" s="97" t="s">
        <v>21</v>
      </c>
      <c r="E919" s="97" t="s">
        <v>20</v>
      </c>
      <c r="F919" s="115">
        <v>3</v>
      </c>
      <c r="G919" s="115">
        <v>3</v>
      </c>
      <c r="H919" s="112">
        <v>1383.7</v>
      </c>
      <c r="I919" s="112">
        <v>165.7</v>
      </c>
      <c r="J919" s="112">
        <v>982.1</v>
      </c>
      <c r="K919" s="105">
        <f t="shared" si="112"/>
        <v>3410153.43</v>
      </c>
      <c r="L919" s="108">
        <v>0</v>
      </c>
      <c r="M919" s="108">
        <v>0</v>
      </c>
      <c r="N919" s="108">
        <v>0</v>
      </c>
      <c r="O919" s="100">
        <v>3410153.43</v>
      </c>
      <c r="P919" s="112">
        <f t="shared" si="111"/>
        <v>2464.5179085061791</v>
      </c>
      <c r="Q919" s="105">
        <v>9673</v>
      </c>
      <c r="R919" s="117" t="s">
        <v>42</v>
      </c>
      <c r="S919" s="25"/>
      <c r="T919" s="25"/>
      <c r="U919" s="25"/>
    </row>
    <row r="920" spans="1:21" s="26" customFormat="1" ht="27" customHeight="1" x14ac:dyDescent="0.25">
      <c r="A920" s="131" t="s">
        <v>1238</v>
      </c>
      <c r="B920" s="95" t="s">
        <v>666</v>
      </c>
      <c r="C920" s="104">
        <v>1958</v>
      </c>
      <c r="D920" s="97" t="s">
        <v>21</v>
      </c>
      <c r="E920" s="97" t="s">
        <v>20</v>
      </c>
      <c r="F920" s="115">
        <v>4</v>
      </c>
      <c r="G920" s="115">
        <v>3</v>
      </c>
      <c r="H920" s="112">
        <v>2479.7199999999998</v>
      </c>
      <c r="I920" s="112">
        <v>866.8</v>
      </c>
      <c r="J920" s="112">
        <v>1519.7</v>
      </c>
      <c r="K920" s="105">
        <f t="shared" si="112"/>
        <v>6039728.04</v>
      </c>
      <c r="L920" s="108">
        <v>0</v>
      </c>
      <c r="M920" s="108">
        <v>0</v>
      </c>
      <c r="N920" s="108">
        <v>0</v>
      </c>
      <c r="O920" s="100">
        <v>6039728.04</v>
      </c>
      <c r="P920" s="112">
        <f t="shared" si="111"/>
        <v>2435.6492023292953</v>
      </c>
      <c r="Q920" s="105">
        <v>9673</v>
      </c>
      <c r="R920" s="101" t="s">
        <v>42</v>
      </c>
      <c r="S920" s="25"/>
      <c r="T920" s="25"/>
      <c r="U920" s="25"/>
    </row>
    <row r="921" spans="1:21" s="26" customFormat="1" ht="27" customHeight="1" x14ac:dyDescent="0.25">
      <c r="A921" s="131" t="s">
        <v>1239</v>
      </c>
      <c r="B921" s="95" t="s">
        <v>668</v>
      </c>
      <c r="C921" s="104">
        <v>1959</v>
      </c>
      <c r="D921" s="97" t="s">
        <v>21</v>
      </c>
      <c r="E921" s="97" t="s">
        <v>20</v>
      </c>
      <c r="F921" s="115">
        <v>3</v>
      </c>
      <c r="G921" s="115">
        <v>1</v>
      </c>
      <c r="H921" s="112">
        <v>1394.1</v>
      </c>
      <c r="I921" s="112">
        <v>62.6</v>
      </c>
      <c r="J921" s="112">
        <v>1063.31</v>
      </c>
      <c r="K921" s="105">
        <f t="shared" si="112"/>
        <v>2878738.18</v>
      </c>
      <c r="L921" s="108">
        <v>0</v>
      </c>
      <c r="M921" s="108">
        <v>0</v>
      </c>
      <c r="N921" s="108">
        <v>0</v>
      </c>
      <c r="O921" s="100">
        <v>2878738.18</v>
      </c>
      <c r="P921" s="112">
        <f t="shared" si="111"/>
        <v>2064.9438203859122</v>
      </c>
      <c r="Q921" s="105">
        <v>9673</v>
      </c>
      <c r="R921" s="117" t="s">
        <v>42</v>
      </c>
      <c r="S921" s="25"/>
      <c r="T921" s="25"/>
      <c r="U921" s="25"/>
    </row>
    <row r="922" spans="1:21" s="26" customFormat="1" ht="27" customHeight="1" x14ac:dyDescent="0.25">
      <c r="A922" s="131" t="s">
        <v>1240</v>
      </c>
      <c r="B922" s="95" t="s">
        <v>669</v>
      </c>
      <c r="C922" s="104">
        <v>1959</v>
      </c>
      <c r="D922" s="97" t="s">
        <v>21</v>
      </c>
      <c r="E922" s="97" t="s">
        <v>20</v>
      </c>
      <c r="F922" s="115">
        <v>3</v>
      </c>
      <c r="G922" s="115">
        <v>3</v>
      </c>
      <c r="H922" s="112">
        <v>1390.65</v>
      </c>
      <c r="I922" s="112">
        <v>90.9</v>
      </c>
      <c r="J922" s="112">
        <v>970.9</v>
      </c>
      <c r="K922" s="105">
        <f t="shared" si="112"/>
        <v>2871542.15</v>
      </c>
      <c r="L922" s="108">
        <v>0</v>
      </c>
      <c r="M922" s="108">
        <v>0</v>
      </c>
      <c r="N922" s="108">
        <v>0</v>
      </c>
      <c r="O922" s="100">
        <v>2871542.15</v>
      </c>
      <c r="P922" s="112">
        <f t="shared" si="111"/>
        <v>2064.892064861755</v>
      </c>
      <c r="Q922" s="105">
        <v>9673</v>
      </c>
      <c r="R922" s="117" t="s">
        <v>42</v>
      </c>
      <c r="S922" s="25"/>
      <c r="T922" s="25"/>
      <c r="U922" s="25"/>
    </row>
    <row r="923" spans="1:21" s="26" customFormat="1" ht="27" customHeight="1" x14ac:dyDescent="0.25">
      <c r="A923" s="131" t="s">
        <v>1241</v>
      </c>
      <c r="B923" s="95" t="s">
        <v>670</v>
      </c>
      <c r="C923" s="104">
        <v>1960</v>
      </c>
      <c r="D923" s="97" t="s">
        <v>21</v>
      </c>
      <c r="E923" s="97" t="s">
        <v>20</v>
      </c>
      <c r="F923" s="115">
        <v>3</v>
      </c>
      <c r="G923" s="115">
        <v>3</v>
      </c>
      <c r="H923" s="112">
        <v>1093.9100000000001</v>
      </c>
      <c r="I923" s="112">
        <v>137.4</v>
      </c>
      <c r="J923" s="112">
        <v>956.51</v>
      </c>
      <c r="K923" s="105">
        <f t="shared" si="112"/>
        <v>3381730</v>
      </c>
      <c r="L923" s="108">
        <v>0</v>
      </c>
      <c r="M923" s="108">
        <v>0</v>
      </c>
      <c r="N923" s="108">
        <v>0</v>
      </c>
      <c r="O923" s="100">
        <v>3381730</v>
      </c>
      <c r="P923" s="112">
        <f t="shared" si="111"/>
        <v>3091.4151986909342</v>
      </c>
      <c r="Q923" s="105">
        <v>9673</v>
      </c>
      <c r="R923" s="117" t="s">
        <v>43</v>
      </c>
      <c r="S923" s="25"/>
      <c r="T923" s="25"/>
      <c r="U923" s="25"/>
    </row>
    <row r="924" spans="1:21" s="26" customFormat="1" ht="27" customHeight="1" x14ac:dyDescent="0.25">
      <c r="A924" s="131" t="s">
        <v>1242</v>
      </c>
      <c r="B924" s="95" t="s">
        <v>671</v>
      </c>
      <c r="C924" s="104">
        <v>1960</v>
      </c>
      <c r="D924" s="97" t="s">
        <v>21</v>
      </c>
      <c r="E924" s="97" t="s">
        <v>20</v>
      </c>
      <c r="F924" s="115">
        <v>2</v>
      </c>
      <c r="G924" s="115">
        <v>3</v>
      </c>
      <c r="H924" s="112">
        <v>563.55999999999995</v>
      </c>
      <c r="I924" s="112">
        <v>0</v>
      </c>
      <c r="J924" s="112">
        <v>563.55999999999995</v>
      </c>
      <c r="K924" s="105">
        <f t="shared" si="112"/>
        <v>3286140</v>
      </c>
      <c r="L924" s="108">
        <v>0</v>
      </c>
      <c r="M924" s="108">
        <v>0</v>
      </c>
      <c r="N924" s="108">
        <v>0</v>
      </c>
      <c r="O924" s="100">
        <v>3286140</v>
      </c>
      <c r="P924" s="112">
        <f t="shared" si="111"/>
        <v>5831.0383987507994</v>
      </c>
      <c r="Q924" s="105">
        <v>9673</v>
      </c>
      <c r="R924" s="117" t="s">
        <v>43</v>
      </c>
      <c r="S924" s="25"/>
      <c r="T924" s="25"/>
      <c r="U924" s="25"/>
    </row>
    <row r="925" spans="1:21" s="26" customFormat="1" ht="27" customHeight="1" x14ac:dyDescent="0.25">
      <c r="A925" s="153" t="s">
        <v>1243</v>
      </c>
      <c r="B925" s="167" t="s">
        <v>672</v>
      </c>
      <c r="C925" s="147">
        <v>1958</v>
      </c>
      <c r="D925" s="149" t="s">
        <v>21</v>
      </c>
      <c r="E925" s="149" t="s">
        <v>20</v>
      </c>
      <c r="F925" s="151">
        <v>2</v>
      </c>
      <c r="G925" s="151">
        <v>1</v>
      </c>
      <c r="H925" s="156">
        <v>278.3</v>
      </c>
      <c r="I925" s="156">
        <v>0</v>
      </c>
      <c r="J925" s="156">
        <v>278.3</v>
      </c>
      <c r="K925" s="105">
        <f>SUM(L925:O925)</f>
        <v>87269.8</v>
      </c>
      <c r="L925" s="108">
        <v>0</v>
      </c>
      <c r="M925" s="108">
        <v>0</v>
      </c>
      <c r="N925" s="108">
        <v>0</v>
      </c>
      <c r="O925" s="100">
        <v>87269.8</v>
      </c>
      <c r="P925" s="112">
        <f>K925/H925</f>
        <v>313.58174631692418</v>
      </c>
      <c r="Q925" s="105">
        <v>9673</v>
      </c>
      <c r="R925" s="101" t="s">
        <v>42</v>
      </c>
      <c r="S925" s="25"/>
      <c r="T925" s="25"/>
      <c r="U925" s="25"/>
    </row>
    <row r="926" spans="1:21" s="26" customFormat="1" ht="27" customHeight="1" x14ac:dyDescent="0.25">
      <c r="A926" s="154"/>
      <c r="B926" s="168"/>
      <c r="C926" s="148"/>
      <c r="D926" s="150"/>
      <c r="E926" s="150"/>
      <c r="F926" s="152"/>
      <c r="G926" s="152"/>
      <c r="H926" s="157"/>
      <c r="I926" s="157"/>
      <c r="J926" s="157"/>
      <c r="K926" s="105">
        <f>SUM(L927:O927)</f>
        <v>1394305.44</v>
      </c>
      <c r="L926" s="108"/>
      <c r="M926" s="108">
        <v>0</v>
      </c>
      <c r="N926" s="108">
        <v>0</v>
      </c>
      <c r="O926" s="100">
        <v>1815000</v>
      </c>
      <c r="P926" s="112">
        <f>K925/H925</f>
        <v>313.58174631692418</v>
      </c>
      <c r="Q926" s="105">
        <v>9673</v>
      </c>
      <c r="R926" s="101" t="s">
        <v>43</v>
      </c>
      <c r="S926" s="25"/>
      <c r="T926" s="25"/>
      <c r="U926" s="25"/>
    </row>
    <row r="927" spans="1:21" s="26" customFormat="1" ht="27" customHeight="1" x14ac:dyDescent="0.25">
      <c r="A927" s="101" t="s">
        <v>1244</v>
      </c>
      <c r="B927" s="95" t="s">
        <v>673</v>
      </c>
      <c r="C927" s="104">
        <v>1959</v>
      </c>
      <c r="D927" s="97" t="s">
        <v>21</v>
      </c>
      <c r="E927" s="97" t="s">
        <v>20</v>
      </c>
      <c r="F927" s="115">
        <v>2</v>
      </c>
      <c r="G927" s="115">
        <v>1</v>
      </c>
      <c r="H927" s="112">
        <v>279</v>
      </c>
      <c r="I927" s="112">
        <v>0</v>
      </c>
      <c r="J927" s="112">
        <v>279</v>
      </c>
      <c r="K927" s="105">
        <f t="shared" si="112"/>
        <v>1394305.44</v>
      </c>
      <c r="L927" s="108">
        <v>0</v>
      </c>
      <c r="M927" s="108">
        <v>0</v>
      </c>
      <c r="N927" s="108">
        <v>0</v>
      </c>
      <c r="O927" s="100">
        <v>1394305.44</v>
      </c>
      <c r="P927" s="112">
        <f t="shared" si="111"/>
        <v>4997.5105376344081</v>
      </c>
      <c r="Q927" s="105">
        <v>9673</v>
      </c>
      <c r="R927" s="117" t="s">
        <v>42</v>
      </c>
      <c r="S927" s="25"/>
      <c r="T927" s="25"/>
      <c r="U927" s="25"/>
    </row>
    <row r="928" spans="1:21" s="26" customFormat="1" ht="27" customHeight="1" x14ac:dyDescent="0.25">
      <c r="A928" s="101" t="s">
        <v>1245</v>
      </c>
      <c r="B928" s="95" t="s">
        <v>674</v>
      </c>
      <c r="C928" s="104">
        <v>1956</v>
      </c>
      <c r="D928" s="97" t="s">
        <v>21</v>
      </c>
      <c r="E928" s="97" t="s">
        <v>20</v>
      </c>
      <c r="F928" s="115">
        <v>2</v>
      </c>
      <c r="G928" s="115">
        <v>2</v>
      </c>
      <c r="H928" s="112">
        <v>620.42999999999995</v>
      </c>
      <c r="I928" s="112">
        <v>0</v>
      </c>
      <c r="J928" s="112">
        <v>620.42999999999995</v>
      </c>
      <c r="K928" s="105">
        <f t="shared" si="112"/>
        <v>2904799.21</v>
      </c>
      <c r="L928" s="108">
        <v>0</v>
      </c>
      <c r="M928" s="108">
        <v>0</v>
      </c>
      <c r="N928" s="108">
        <v>0</v>
      </c>
      <c r="O928" s="100">
        <v>2904799.21</v>
      </c>
      <c r="P928" s="112">
        <f t="shared" si="111"/>
        <v>4681.9128830005002</v>
      </c>
      <c r="Q928" s="105">
        <v>9673</v>
      </c>
      <c r="R928" s="117" t="s">
        <v>41</v>
      </c>
      <c r="S928" s="25"/>
      <c r="T928" s="25"/>
      <c r="U928" s="25"/>
    </row>
    <row r="929" spans="1:21" s="26" customFormat="1" ht="27" customHeight="1" x14ac:dyDescent="0.25">
      <c r="A929" s="101" t="s">
        <v>1246</v>
      </c>
      <c r="B929" s="95" t="s">
        <v>675</v>
      </c>
      <c r="C929" s="104">
        <v>1935</v>
      </c>
      <c r="D929" s="97" t="s">
        <v>21</v>
      </c>
      <c r="E929" s="97" t="s">
        <v>20</v>
      </c>
      <c r="F929" s="115">
        <v>2</v>
      </c>
      <c r="G929" s="115">
        <v>2</v>
      </c>
      <c r="H929" s="112">
        <v>549.70000000000005</v>
      </c>
      <c r="I929" s="112">
        <v>0</v>
      </c>
      <c r="J929" s="112">
        <v>549.70000000000005</v>
      </c>
      <c r="K929" s="105">
        <f t="shared" si="112"/>
        <v>2062847.55</v>
      </c>
      <c r="L929" s="108">
        <v>0</v>
      </c>
      <c r="M929" s="108">
        <v>0</v>
      </c>
      <c r="N929" s="108">
        <v>0</v>
      </c>
      <c r="O929" s="100">
        <v>2062847.55</v>
      </c>
      <c r="P929" s="112">
        <f t="shared" si="111"/>
        <v>3752.6788248135344</v>
      </c>
      <c r="Q929" s="105">
        <v>9673</v>
      </c>
      <c r="R929" s="101" t="s">
        <v>41</v>
      </c>
      <c r="S929" s="25"/>
      <c r="T929" s="25"/>
      <c r="U929" s="25"/>
    </row>
    <row r="930" spans="1:21" s="26" customFormat="1" ht="27" customHeight="1" x14ac:dyDescent="0.25">
      <c r="A930" s="101" t="s">
        <v>1247</v>
      </c>
      <c r="B930" s="95" t="s">
        <v>676</v>
      </c>
      <c r="C930" s="104">
        <v>1959</v>
      </c>
      <c r="D930" s="97" t="s">
        <v>21</v>
      </c>
      <c r="E930" s="97" t="s">
        <v>20</v>
      </c>
      <c r="F930" s="115">
        <v>2</v>
      </c>
      <c r="G930" s="115">
        <v>2</v>
      </c>
      <c r="H930" s="112">
        <v>849.82</v>
      </c>
      <c r="I930" s="112">
        <v>0</v>
      </c>
      <c r="J930" s="112">
        <v>849.82</v>
      </c>
      <c r="K930" s="105">
        <f t="shared" si="112"/>
        <v>4983000</v>
      </c>
      <c r="L930" s="108">
        <v>0</v>
      </c>
      <c r="M930" s="108">
        <v>0</v>
      </c>
      <c r="N930" s="108">
        <v>0</v>
      </c>
      <c r="O930" s="100">
        <v>4983000</v>
      </c>
      <c r="P930" s="112">
        <f t="shared" si="111"/>
        <v>5863.5946435715796</v>
      </c>
      <c r="Q930" s="105">
        <v>9673</v>
      </c>
      <c r="R930" s="117" t="s">
        <v>42</v>
      </c>
      <c r="S930" s="25"/>
      <c r="T930" s="25"/>
      <c r="U930" s="25"/>
    </row>
    <row r="931" spans="1:21" s="26" customFormat="1" ht="27" customHeight="1" x14ac:dyDescent="0.25">
      <c r="A931" s="101" t="s">
        <v>1248</v>
      </c>
      <c r="B931" s="95" t="s">
        <v>678</v>
      </c>
      <c r="C931" s="104">
        <v>1958</v>
      </c>
      <c r="D931" s="97" t="s">
        <v>21</v>
      </c>
      <c r="E931" s="97" t="s">
        <v>20</v>
      </c>
      <c r="F931" s="115">
        <v>2</v>
      </c>
      <c r="G931" s="115">
        <v>1</v>
      </c>
      <c r="H931" s="112">
        <v>369.52</v>
      </c>
      <c r="I931" s="112">
        <v>0</v>
      </c>
      <c r="J931" s="112">
        <v>369.52</v>
      </c>
      <c r="K931" s="105">
        <f t="shared" si="112"/>
        <v>1768084.63</v>
      </c>
      <c r="L931" s="108">
        <v>0</v>
      </c>
      <c r="M931" s="108">
        <v>0</v>
      </c>
      <c r="N931" s="108">
        <v>0</v>
      </c>
      <c r="O931" s="100">
        <v>1768084.63</v>
      </c>
      <c r="P931" s="112">
        <f t="shared" si="111"/>
        <v>4784.8144349426284</v>
      </c>
      <c r="Q931" s="105">
        <v>9673</v>
      </c>
      <c r="R931" s="101" t="s">
        <v>42</v>
      </c>
      <c r="S931" s="25"/>
      <c r="T931" s="25"/>
      <c r="U931" s="25"/>
    </row>
    <row r="932" spans="1:21" s="26" customFormat="1" ht="27" customHeight="1" x14ac:dyDescent="0.25">
      <c r="A932" s="153" t="s">
        <v>1249</v>
      </c>
      <c r="B932" s="167" t="s">
        <v>679</v>
      </c>
      <c r="C932" s="147">
        <v>1955</v>
      </c>
      <c r="D932" s="149" t="s">
        <v>21</v>
      </c>
      <c r="E932" s="149" t="s">
        <v>20</v>
      </c>
      <c r="F932" s="151">
        <v>2</v>
      </c>
      <c r="G932" s="151">
        <v>2</v>
      </c>
      <c r="H932" s="156">
        <v>965.54</v>
      </c>
      <c r="I932" s="156">
        <v>0</v>
      </c>
      <c r="J932" s="156">
        <v>965.54</v>
      </c>
      <c r="K932" s="105">
        <f t="shared" si="112"/>
        <v>72988.7</v>
      </c>
      <c r="L932" s="108">
        <v>0</v>
      </c>
      <c r="M932" s="108">
        <v>0</v>
      </c>
      <c r="N932" s="108">
        <v>0</v>
      </c>
      <c r="O932" s="100">
        <v>72988.7</v>
      </c>
      <c r="P932" s="112">
        <f t="shared" si="111"/>
        <v>75.593657435217594</v>
      </c>
      <c r="Q932" s="105">
        <v>9673</v>
      </c>
      <c r="R932" s="117" t="s">
        <v>41</v>
      </c>
      <c r="S932" s="25"/>
      <c r="T932" s="25"/>
      <c r="U932" s="25"/>
    </row>
    <row r="933" spans="1:21" s="26" customFormat="1" ht="27" customHeight="1" x14ac:dyDescent="0.25">
      <c r="A933" s="154"/>
      <c r="B933" s="168"/>
      <c r="C933" s="148"/>
      <c r="D933" s="150"/>
      <c r="E933" s="150"/>
      <c r="F933" s="152"/>
      <c r="G933" s="152"/>
      <c r="H933" s="157"/>
      <c r="I933" s="157"/>
      <c r="J933" s="157"/>
      <c r="K933" s="105">
        <f>SUM(L933:O933)</f>
        <v>4888007.1500000004</v>
      </c>
      <c r="L933" s="108">
        <v>0</v>
      </c>
      <c r="M933" s="108">
        <v>0</v>
      </c>
      <c r="N933" s="108">
        <v>0</v>
      </c>
      <c r="O933" s="100">
        <v>4888007.1500000004</v>
      </c>
      <c r="P933" s="112">
        <f>K933/H932</f>
        <v>5062.4595045259657</v>
      </c>
      <c r="Q933" s="105">
        <v>9673</v>
      </c>
      <c r="R933" s="101" t="s">
        <v>42</v>
      </c>
      <c r="S933" s="25"/>
      <c r="T933" s="25"/>
      <c r="U933" s="25"/>
    </row>
    <row r="934" spans="1:21" s="26" customFormat="1" ht="27" customHeight="1" x14ac:dyDescent="0.25">
      <c r="A934" s="131" t="s">
        <v>1250</v>
      </c>
      <c r="B934" s="95" t="s">
        <v>682</v>
      </c>
      <c r="C934" s="104">
        <v>1958</v>
      </c>
      <c r="D934" s="97" t="s">
        <v>21</v>
      </c>
      <c r="E934" s="97" t="s">
        <v>20</v>
      </c>
      <c r="F934" s="115">
        <v>2</v>
      </c>
      <c r="G934" s="115">
        <v>1</v>
      </c>
      <c r="H934" s="112">
        <v>429.14</v>
      </c>
      <c r="I934" s="112">
        <v>152.69999999999999</v>
      </c>
      <c r="J934" s="112">
        <v>276.44</v>
      </c>
      <c r="K934" s="105">
        <f>SUM(L934:O934)</f>
        <v>3550323</v>
      </c>
      <c r="L934" s="108">
        <v>0</v>
      </c>
      <c r="M934" s="108">
        <v>0</v>
      </c>
      <c r="N934" s="108">
        <v>0</v>
      </c>
      <c r="O934" s="100">
        <v>3550323</v>
      </c>
      <c r="P934" s="112">
        <f>K934/H934</f>
        <v>8273.1113389569837</v>
      </c>
      <c r="Q934" s="105">
        <v>9673</v>
      </c>
      <c r="R934" s="101" t="s">
        <v>42</v>
      </c>
      <c r="S934" s="25"/>
      <c r="T934" s="25"/>
      <c r="U934" s="25"/>
    </row>
    <row r="935" spans="1:21" s="26" customFormat="1" ht="27" customHeight="1" x14ac:dyDescent="0.25">
      <c r="A935" s="131" t="s">
        <v>1251</v>
      </c>
      <c r="B935" s="95" t="s">
        <v>683</v>
      </c>
      <c r="C935" s="104">
        <v>1953</v>
      </c>
      <c r="D935" s="97" t="s">
        <v>21</v>
      </c>
      <c r="E935" s="97" t="s">
        <v>20</v>
      </c>
      <c r="F935" s="115">
        <v>2</v>
      </c>
      <c r="G935" s="115">
        <v>2</v>
      </c>
      <c r="H935" s="112">
        <v>1280.4000000000001</v>
      </c>
      <c r="I935" s="112">
        <v>499.6</v>
      </c>
      <c r="J935" s="112">
        <v>780.8</v>
      </c>
      <c r="K935" s="105">
        <f>SUM(L935:O935)</f>
        <v>6267141.54</v>
      </c>
      <c r="L935" s="108">
        <v>0</v>
      </c>
      <c r="M935" s="108">
        <v>0</v>
      </c>
      <c r="N935" s="108">
        <v>0</v>
      </c>
      <c r="O935" s="100">
        <v>6267141.54</v>
      </c>
      <c r="P935" s="112">
        <f>K935/H935</f>
        <v>4894.674742268041</v>
      </c>
      <c r="Q935" s="105">
        <v>9673</v>
      </c>
      <c r="R935" s="117" t="s">
        <v>41</v>
      </c>
      <c r="S935" s="25"/>
      <c r="T935" s="25"/>
      <c r="U935" s="25"/>
    </row>
    <row r="936" spans="1:21" s="26" customFormat="1" ht="27" customHeight="1" x14ac:dyDescent="0.25">
      <c r="A936" s="131" t="s">
        <v>1252</v>
      </c>
      <c r="B936" s="95" t="s">
        <v>1073</v>
      </c>
      <c r="C936" s="104">
        <v>1958</v>
      </c>
      <c r="D936" s="97" t="s">
        <v>21</v>
      </c>
      <c r="E936" s="97" t="s">
        <v>843</v>
      </c>
      <c r="F936" s="115">
        <v>2</v>
      </c>
      <c r="G936" s="115">
        <v>2</v>
      </c>
      <c r="H936" s="112">
        <v>443.43</v>
      </c>
      <c r="I936" s="112">
        <v>0</v>
      </c>
      <c r="J936" s="112">
        <v>233.4</v>
      </c>
      <c r="K936" s="105">
        <f t="shared" ref="K936" si="113">SUM(L936:O936)</f>
        <v>300000</v>
      </c>
      <c r="L936" s="108">
        <v>0</v>
      </c>
      <c r="M936" s="108">
        <v>0</v>
      </c>
      <c r="N936" s="108">
        <v>0</v>
      </c>
      <c r="O936" s="100">
        <v>300000</v>
      </c>
      <c r="P936" s="112">
        <f t="shared" ref="P936" si="114">K936/H936</f>
        <v>676.54421216426488</v>
      </c>
      <c r="Q936" s="105">
        <v>9673</v>
      </c>
      <c r="R936" s="117" t="s">
        <v>43</v>
      </c>
      <c r="S936" s="25"/>
      <c r="T936" s="25"/>
      <c r="U936" s="25"/>
    </row>
    <row r="937" spans="1:21" s="26" customFormat="1" ht="27" customHeight="1" x14ac:dyDescent="0.25">
      <c r="A937" s="131" t="s">
        <v>1253</v>
      </c>
      <c r="B937" s="95" t="s">
        <v>680</v>
      </c>
      <c r="C937" s="104">
        <v>1959</v>
      </c>
      <c r="D937" s="97" t="s">
        <v>21</v>
      </c>
      <c r="E937" s="97" t="s">
        <v>20</v>
      </c>
      <c r="F937" s="115">
        <v>3</v>
      </c>
      <c r="G937" s="115">
        <v>2</v>
      </c>
      <c r="H937" s="112">
        <v>1983.99</v>
      </c>
      <c r="I937" s="112">
        <v>1016.49</v>
      </c>
      <c r="J937" s="112">
        <v>967.5</v>
      </c>
      <c r="K937" s="105">
        <f t="shared" si="112"/>
        <v>2279200</v>
      </c>
      <c r="L937" s="108">
        <v>0</v>
      </c>
      <c r="M937" s="108">
        <v>0</v>
      </c>
      <c r="N937" s="108">
        <v>0</v>
      </c>
      <c r="O937" s="100">
        <v>2279200</v>
      </c>
      <c r="P937" s="112">
        <f t="shared" si="111"/>
        <v>1148.7961128836334</v>
      </c>
      <c r="Q937" s="105">
        <v>9673</v>
      </c>
      <c r="R937" s="117" t="s">
        <v>42</v>
      </c>
      <c r="S937" s="25"/>
      <c r="T937" s="25"/>
      <c r="U937" s="25"/>
    </row>
    <row r="938" spans="1:21" s="26" customFormat="1" ht="27" customHeight="1" x14ac:dyDescent="0.25">
      <c r="A938" s="131" t="s">
        <v>1254</v>
      </c>
      <c r="B938" s="95" t="s">
        <v>681</v>
      </c>
      <c r="C938" s="104">
        <v>1956</v>
      </c>
      <c r="D938" s="97" t="s">
        <v>21</v>
      </c>
      <c r="E938" s="97" t="s">
        <v>20</v>
      </c>
      <c r="F938" s="115">
        <v>2</v>
      </c>
      <c r="G938" s="115">
        <v>1</v>
      </c>
      <c r="H938" s="112">
        <v>768</v>
      </c>
      <c r="I938" s="112">
        <v>139.19999999999999</v>
      </c>
      <c r="J938" s="112">
        <v>628.79999999999995</v>
      </c>
      <c r="K938" s="105">
        <f t="shared" si="112"/>
        <v>3566948.55</v>
      </c>
      <c r="L938" s="108">
        <v>0</v>
      </c>
      <c r="M938" s="108">
        <v>0</v>
      </c>
      <c r="N938" s="108">
        <v>0</v>
      </c>
      <c r="O938" s="100">
        <v>3566948.55</v>
      </c>
      <c r="P938" s="112">
        <f t="shared" si="111"/>
        <v>4644.4642578124995</v>
      </c>
      <c r="Q938" s="105">
        <v>9673</v>
      </c>
      <c r="R938" s="117" t="s">
        <v>41</v>
      </c>
      <c r="S938" s="25"/>
      <c r="T938" s="25"/>
      <c r="U938" s="25"/>
    </row>
    <row r="939" spans="1:21" ht="27" customHeight="1" x14ac:dyDescent="0.25">
      <c r="A939" s="131" t="s">
        <v>1255</v>
      </c>
      <c r="B939" s="63" t="s">
        <v>953</v>
      </c>
      <c r="C939" s="104">
        <v>1948</v>
      </c>
      <c r="D939" s="104" t="s">
        <v>21</v>
      </c>
      <c r="E939" s="104" t="s">
        <v>20</v>
      </c>
      <c r="F939" s="115">
        <v>2</v>
      </c>
      <c r="G939" s="115">
        <v>2</v>
      </c>
      <c r="H939" s="119">
        <v>523.5</v>
      </c>
      <c r="I939" s="119">
        <v>509.4</v>
      </c>
      <c r="J939" s="119">
        <v>298.17</v>
      </c>
      <c r="K939" s="112">
        <f>SUM(L939:O939)</f>
        <v>2310657</v>
      </c>
      <c r="L939" s="112">
        <v>0</v>
      </c>
      <c r="M939" s="112">
        <v>0</v>
      </c>
      <c r="N939" s="112">
        <v>0</v>
      </c>
      <c r="O939" s="100">
        <v>2310657</v>
      </c>
      <c r="P939" s="112">
        <f>K939/H939</f>
        <v>4413.8624641833812</v>
      </c>
      <c r="Q939" s="112">
        <v>9673</v>
      </c>
      <c r="R939" s="117" t="s">
        <v>42</v>
      </c>
    </row>
    <row r="940" spans="1:21" s="26" customFormat="1" ht="27" customHeight="1" x14ac:dyDescent="0.25">
      <c r="A940" s="131" t="s">
        <v>1256</v>
      </c>
      <c r="B940" s="63" t="s">
        <v>911</v>
      </c>
      <c r="C940" s="104">
        <v>1948</v>
      </c>
      <c r="D940" s="104" t="s">
        <v>21</v>
      </c>
      <c r="E940" s="104" t="s">
        <v>20</v>
      </c>
      <c r="F940" s="115">
        <v>2</v>
      </c>
      <c r="G940" s="115">
        <v>1</v>
      </c>
      <c r="H940" s="119">
        <v>760.9</v>
      </c>
      <c r="I940" s="119">
        <v>584.57000000000005</v>
      </c>
      <c r="J940" s="119">
        <v>135.5</v>
      </c>
      <c r="K940" s="105">
        <f>SUM(L940:O940)</f>
        <v>5179580.74</v>
      </c>
      <c r="L940" s="108">
        <v>0</v>
      </c>
      <c r="M940" s="108">
        <v>0</v>
      </c>
      <c r="N940" s="108">
        <v>0</v>
      </c>
      <c r="O940" s="100">
        <v>5179580.74</v>
      </c>
      <c r="P940" s="112">
        <f t="shared" si="111"/>
        <v>6807.1766855040087</v>
      </c>
      <c r="Q940" s="105">
        <v>9674</v>
      </c>
      <c r="R940" s="117" t="s">
        <v>41</v>
      </c>
      <c r="S940" s="25"/>
      <c r="T940" s="25"/>
      <c r="U940" s="25"/>
    </row>
    <row r="941" spans="1:21" s="26" customFormat="1" ht="27" customHeight="1" x14ac:dyDescent="0.25">
      <c r="A941" s="131" t="s">
        <v>1257</v>
      </c>
      <c r="B941" s="95" t="s">
        <v>684</v>
      </c>
      <c r="C941" s="104">
        <v>1951</v>
      </c>
      <c r="D941" s="97" t="s">
        <v>21</v>
      </c>
      <c r="E941" s="97" t="s">
        <v>20</v>
      </c>
      <c r="F941" s="115">
        <v>3</v>
      </c>
      <c r="G941" s="115">
        <v>2</v>
      </c>
      <c r="H941" s="112">
        <v>1867.95</v>
      </c>
      <c r="I941" s="112">
        <v>60.4</v>
      </c>
      <c r="J941" s="112">
        <v>1074.0999999999999</v>
      </c>
      <c r="K941" s="105">
        <f t="shared" si="112"/>
        <v>5722137.5499999998</v>
      </c>
      <c r="L941" s="108">
        <v>0</v>
      </c>
      <c r="M941" s="108">
        <v>0</v>
      </c>
      <c r="N941" s="108">
        <v>0</v>
      </c>
      <c r="O941" s="100">
        <v>5722137.5499999998</v>
      </c>
      <c r="P941" s="112">
        <f t="shared" si="111"/>
        <v>3063.3247945608819</v>
      </c>
      <c r="Q941" s="105">
        <v>9673</v>
      </c>
      <c r="R941" s="117" t="s">
        <v>42</v>
      </c>
      <c r="S941" s="25"/>
      <c r="T941" s="25"/>
      <c r="U941" s="25"/>
    </row>
    <row r="942" spans="1:21" s="26" customFormat="1" ht="27" customHeight="1" x14ac:dyDescent="0.25">
      <c r="A942" s="131" t="s">
        <v>1258</v>
      </c>
      <c r="B942" s="95" t="s">
        <v>690</v>
      </c>
      <c r="C942" s="97">
        <v>1960</v>
      </c>
      <c r="D942" s="97" t="s">
        <v>21</v>
      </c>
      <c r="E942" s="97" t="s">
        <v>20</v>
      </c>
      <c r="F942" s="99">
        <v>2</v>
      </c>
      <c r="G942" s="99">
        <v>1</v>
      </c>
      <c r="H942" s="100">
        <v>275.66000000000003</v>
      </c>
      <c r="I942" s="100">
        <v>0</v>
      </c>
      <c r="J942" s="100">
        <v>275.66000000000003</v>
      </c>
      <c r="K942" s="105">
        <f>SUM(L942:O942)</f>
        <v>1742400</v>
      </c>
      <c r="L942" s="108">
        <v>0</v>
      </c>
      <c r="M942" s="108">
        <v>0</v>
      </c>
      <c r="N942" s="108">
        <v>0</v>
      </c>
      <c r="O942" s="100">
        <v>1742400</v>
      </c>
      <c r="P942" s="112">
        <f>K942/H942</f>
        <v>6320.830007980845</v>
      </c>
      <c r="Q942" s="105">
        <v>9673</v>
      </c>
      <c r="R942" s="117" t="s">
        <v>43</v>
      </c>
      <c r="S942" s="30"/>
      <c r="T942" s="30"/>
      <c r="U942" s="25"/>
    </row>
    <row r="943" spans="1:21" s="26" customFormat="1" ht="27" customHeight="1" x14ac:dyDescent="0.25">
      <c r="A943" s="131" t="s">
        <v>1259</v>
      </c>
      <c r="B943" s="95" t="s">
        <v>691</v>
      </c>
      <c r="C943" s="97">
        <v>1960</v>
      </c>
      <c r="D943" s="97" t="s">
        <v>21</v>
      </c>
      <c r="E943" s="97" t="s">
        <v>20</v>
      </c>
      <c r="F943" s="99">
        <v>2</v>
      </c>
      <c r="G943" s="99">
        <v>1</v>
      </c>
      <c r="H943" s="119">
        <v>305.7</v>
      </c>
      <c r="I943" s="119">
        <v>280.7</v>
      </c>
      <c r="J943" s="119">
        <v>180.84</v>
      </c>
      <c r="K943" s="105">
        <f>SUM(L943:O943)</f>
        <v>1248000</v>
      </c>
      <c r="L943" s="108">
        <v>0</v>
      </c>
      <c r="M943" s="108">
        <v>0</v>
      </c>
      <c r="N943" s="108">
        <v>0</v>
      </c>
      <c r="O943" s="100">
        <v>1248000</v>
      </c>
      <c r="P943" s="112">
        <f>K943/H943</f>
        <v>4082.4337585868502</v>
      </c>
      <c r="Q943" s="105">
        <v>9673</v>
      </c>
      <c r="R943" s="117" t="s">
        <v>43</v>
      </c>
      <c r="S943" s="25"/>
      <c r="T943" s="25"/>
      <c r="U943" s="25"/>
    </row>
    <row r="944" spans="1:21" s="26" customFormat="1" ht="27" customHeight="1" x14ac:dyDescent="0.25">
      <c r="A944" s="131" t="s">
        <v>1260</v>
      </c>
      <c r="B944" s="95" t="s">
        <v>692</v>
      </c>
      <c r="C944" s="97">
        <v>1959</v>
      </c>
      <c r="D944" s="97" t="s">
        <v>21</v>
      </c>
      <c r="E944" s="97" t="s">
        <v>20</v>
      </c>
      <c r="F944" s="99">
        <v>2</v>
      </c>
      <c r="G944" s="99">
        <v>1</v>
      </c>
      <c r="H944" s="100">
        <v>274.16000000000003</v>
      </c>
      <c r="I944" s="100">
        <v>0</v>
      </c>
      <c r="J944" s="100">
        <v>274.16000000000003</v>
      </c>
      <c r="K944" s="105">
        <f>SUM(L944:O944)</f>
        <v>1341562.31</v>
      </c>
      <c r="L944" s="108">
        <v>0</v>
      </c>
      <c r="M944" s="108">
        <v>0</v>
      </c>
      <c r="N944" s="108">
        <v>0</v>
      </c>
      <c r="O944" s="100">
        <v>1341562.31</v>
      </c>
      <c r="P944" s="112">
        <f>K944/H944</f>
        <v>4893.3553764225271</v>
      </c>
      <c r="Q944" s="105">
        <v>9673</v>
      </c>
      <c r="R944" s="117" t="s">
        <v>42</v>
      </c>
      <c r="S944" s="25"/>
      <c r="T944" s="25"/>
      <c r="U944" s="25"/>
    </row>
    <row r="945" spans="1:21" s="26" customFormat="1" ht="27" customHeight="1" x14ac:dyDescent="0.25">
      <c r="A945" s="131" t="s">
        <v>1261</v>
      </c>
      <c r="B945" s="95" t="s">
        <v>693</v>
      </c>
      <c r="C945" s="97">
        <v>1960</v>
      </c>
      <c r="D945" s="97" t="s">
        <v>21</v>
      </c>
      <c r="E945" s="97" t="s">
        <v>20</v>
      </c>
      <c r="F945" s="99">
        <v>2</v>
      </c>
      <c r="G945" s="99">
        <v>2</v>
      </c>
      <c r="H945" s="119">
        <v>307.2</v>
      </c>
      <c r="I945" s="119">
        <v>282.2</v>
      </c>
      <c r="J945" s="119">
        <v>173.7</v>
      </c>
      <c r="K945" s="105">
        <f>SUM(L945:O945)</f>
        <v>1152000</v>
      </c>
      <c r="L945" s="108">
        <v>0</v>
      </c>
      <c r="M945" s="108">
        <v>0</v>
      </c>
      <c r="N945" s="108">
        <v>0</v>
      </c>
      <c r="O945" s="100">
        <v>1152000</v>
      </c>
      <c r="P945" s="112">
        <f>K945/H945</f>
        <v>3750</v>
      </c>
      <c r="Q945" s="105">
        <v>9673</v>
      </c>
      <c r="R945" s="117" t="s">
        <v>43</v>
      </c>
      <c r="S945" s="25"/>
      <c r="T945" s="25"/>
      <c r="U945" s="25"/>
    </row>
    <row r="946" spans="1:21" s="26" customFormat="1" ht="27" customHeight="1" x14ac:dyDescent="0.25">
      <c r="A946" s="153" t="s">
        <v>1262</v>
      </c>
      <c r="B946" s="167" t="s">
        <v>685</v>
      </c>
      <c r="C946" s="147">
        <v>1959</v>
      </c>
      <c r="D946" s="149" t="s">
        <v>21</v>
      </c>
      <c r="E946" s="149" t="s">
        <v>20</v>
      </c>
      <c r="F946" s="151">
        <v>2</v>
      </c>
      <c r="G946" s="151">
        <v>1</v>
      </c>
      <c r="H946" s="156">
        <v>278</v>
      </c>
      <c r="I946" s="156">
        <v>0</v>
      </c>
      <c r="J946" s="156">
        <v>278</v>
      </c>
      <c r="K946" s="105">
        <f>SUM(L946:O946)</f>
        <v>84898.94</v>
      </c>
      <c r="L946" s="108">
        <v>0</v>
      </c>
      <c r="M946" s="108">
        <v>0</v>
      </c>
      <c r="N946" s="108">
        <v>0</v>
      </c>
      <c r="O946" s="100">
        <v>84898.94</v>
      </c>
      <c r="P946" s="112">
        <f>K946/H946</f>
        <v>305.39187050359715</v>
      </c>
      <c r="Q946" s="105">
        <v>9673</v>
      </c>
      <c r="R946" s="117" t="s">
        <v>42</v>
      </c>
      <c r="S946" s="25"/>
      <c r="T946" s="25"/>
      <c r="U946" s="25"/>
    </row>
    <row r="947" spans="1:21" s="26" customFormat="1" ht="27" customHeight="1" x14ac:dyDescent="0.25">
      <c r="A947" s="154"/>
      <c r="B947" s="168"/>
      <c r="C947" s="148"/>
      <c r="D947" s="150"/>
      <c r="E947" s="150"/>
      <c r="F947" s="152"/>
      <c r="G947" s="152"/>
      <c r="H947" s="157"/>
      <c r="I947" s="157"/>
      <c r="J947" s="157"/>
      <c r="K947" s="105">
        <f t="shared" si="112"/>
        <v>1768800</v>
      </c>
      <c r="L947" s="108">
        <v>0</v>
      </c>
      <c r="M947" s="108">
        <v>0</v>
      </c>
      <c r="N947" s="108">
        <v>0</v>
      </c>
      <c r="O947" s="100">
        <v>1768800</v>
      </c>
      <c r="P947" s="112">
        <f>K947/H946</f>
        <v>6362.5899280575541</v>
      </c>
      <c r="Q947" s="105">
        <v>9673</v>
      </c>
      <c r="R947" s="117" t="s">
        <v>43</v>
      </c>
      <c r="S947" s="25"/>
      <c r="T947" s="25"/>
      <c r="U947" s="25"/>
    </row>
    <row r="948" spans="1:21" s="26" customFormat="1" ht="27" customHeight="1" x14ac:dyDescent="0.25">
      <c r="A948" s="101" t="s">
        <v>1263</v>
      </c>
      <c r="B948" s="95" t="s">
        <v>686</v>
      </c>
      <c r="C948" s="104">
        <v>1959</v>
      </c>
      <c r="D948" s="97" t="s">
        <v>21</v>
      </c>
      <c r="E948" s="97" t="s">
        <v>20</v>
      </c>
      <c r="F948" s="115">
        <v>2</v>
      </c>
      <c r="G948" s="115">
        <v>1</v>
      </c>
      <c r="H948" s="112">
        <v>281.89999999999998</v>
      </c>
      <c r="I948" s="112">
        <v>88.7</v>
      </c>
      <c r="J948" s="112">
        <v>193.2</v>
      </c>
      <c r="K948" s="105">
        <f t="shared" si="112"/>
        <v>1392424</v>
      </c>
      <c r="L948" s="108">
        <v>0</v>
      </c>
      <c r="M948" s="108">
        <v>0</v>
      </c>
      <c r="N948" s="108">
        <v>0</v>
      </c>
      <c r="O948" s="100">
        <v>1392424</v>
      </c>
      <c r="P948" s="112">
        <f t="shared" si="111"/>
        <v>4939.4253281305428</v>
      </c>
      <c r="Q948" s="105">
        <v>9673</v>
      </c>
      <c r="R948" s="117" t="s">
        <v>42</v>
      </c>
      <c r="S948" s="25"/>
      <c r="T948" s="25"/>
      <c r="U948" s="25"/>
    </row>
    <row r="949" spans="1:21" s="26" customFormat="1" ht="27" customHeight="1" x14ac:dyDescent="0.25">
      <c r="A949" s="101" t="s">
        <v>1264</v>
      </c>
      <c r="B949" s="95" t="s">
        <v>687</v>
      </c>
      <c r="C949" s="104">
        <v>1959</v>
      </c>
      <c r="D949" s="97" t="s">
        <v>21</v>
      </c>
      <c r="E949" s="97" t="s">
        <v>20</v>
      </c>
      <c r="F949" s="115">
        <v>2</v>
      </c>
      <c r="G949" s="115">
        <v>1</v>
      </c>
      <c r="H949" s="112">
        <v>286.5</v>
      </c>
      <c r="I949" s="112">
        <v>0</v>
      </c>
      <c r="J949" s="112">
        <v>286.5</v>
      </c>
      <c r="K949" s="105">
        <f t="shared" si="112"/>
        <v>1377172.24</v>
      </c>
      <c r="L949" s="108">
        <v>0</v>
      </c>
      <c r="M949" s="108">
        <v>0</v>
      </c>
      <c r="N949" s="108">
        <v>0</v>
      </c>
      <c r="O949" s="100">
        <v>1377172.24</v>
      </c>
      <c r="P949" s="112">
        <f t="shared" si="111"/>
        <v>4806.8839092495637</v>
      </c>
      <c r="Q949" s="105">
        <v>9673</v>
      </c>
      <c r="R949" s="117" t="s">
        <v>42</v>
      </c>
      <c r="S949" s="25"/>
      <c r="T949" s="25"/>
      <c r="U949" s="25"/>
    </row>
    <row r="950" spans="1:21" s="26" customFormat="1" ht="27" customHeight="1" x14ac:dyDescent="0.25">
      <c r="A950" s="101" t="s">
        <v>1265</v>
      </c>
      <c r="B950" s="95" t="s">
        <v>688</v>
      </c>
      <c r="C950" s="97">
        <v>1960</v>
      </c>
      <c r="D950" s="97" t="s">
        <v>21</v>
      </c>
      <c r="E950" s="97" t="s">
        <v>20</v>
      </c>
      <c r="F950" s="97">
        <v>2</v>
      </c>
      <c r="G950" s="97">
        <v>1</v>
      </c>
      <c r="H950" s="100">
        <v>304.3</v>
      </c>
      <c r="I950" s="100">
        <v>0</v>
      </c>
      <c r="J950" s="100">
        <v>304.3</v>
      </c>
      <c r="K950" s="105">
        <f t="shared" si="112"/>
        <v>1768800</v>
      </c>
      <c r="L950" s="108">
        <v>0</v>
      </c>
      <c r="M950" s="108">
        <v>0</v>
      </c>
      <c r="N950" s="108">
        <v>0</v>
      </c>
      <c r="O950" s="109">
        <v>1768800</v>
      </c>
      <c r="P950" s="112">
        <f t="shared" si="111"/>
        <v>5812.684850476503</v>
      </c>
      <c r="Q950" s="105">
        <v>9673</v>
      </c>
      <c r="R950" s="117" t="s">
        <v>43</v>
      </c>
      <c r="S950" s="25"/>
      <c r="T950" s="25"/>
      <c r="U950" s="25"/>
    </row>
    <row r="951" spans="1:21" s="26" customFormat="1" ht="27" customHeight="1" x14ac:dyDescent="0.25">
      <c r="A951" s="101" t="s">
        <v>1266</v>
      </c>
      <c r="B951" s="95" t="s">
        <v>689</v>
      </c>
      <c r="C951" s="97">
        <v>1960</v>
      </c>
      <c r="D951" s="97" t="s">
        <v>21</v>
      </c>
      <c r="E951" s="97" t="s">
        <v>20</v>
      </c>
      <c r="F951" s="99">
        <v>2</v>
      </c>
      <c r="G951" s="99">
        <v>1</v>
      </c>
      <c r="H951" s="100">
        <v>270.95</v>
      </c>
      <c r="I951" s="100">
        <v>0</v>
      </c>
      <c r="J951" s="100">
        <v>270.95</v>
      </c>
      <c r="K951" s="105">
        <f t="shared" si="112"/>
        <v>1867800</v>
      </c>
      <c r="L951" s="108">
        <v>0</v>
      </c>
      <c r="M951" s="108">
        <v>0</v>
      </c>
      <c r="N951" s="108">
        <v>0</v>
      </c>
      <c r="O951" s="100">
        <v>1867800</v>
      </c>
      <c r="P951" s="112">
        <f t="shared" si="111"/>
        <v>6893.5227901826911</v>
      </c>
      <c r="Q951" s="105">
        <v>9673</v>
      </c>
      <c r="R951" s="117" t="s">
        <v>43</v>
      </c>
      <c r="S951" s="25"/>
      <c r="T951" s="25"/>
      <c r="U951" s="25"/>
    </row>
    <row r="952" spans="1:21" s="26" customFormat="1" ht="27" customHeight="1" x14ac:dyDescent="0.25">
      <c r="A952" s="101" t="s">
        <v>1267</v>
      </c>
      <c r="B952" s="95" t="s">
        <v>716</v>
      </c>
      <c r="C952" s="97">
        <v>1958</v>
      </c>
      <c r="D952" s="97" t="s">
        <v>21</v>
      </c>
      <c r="E952" s="97" t="s">
        <v>20</v>
      </c>
      <c r="F952" s="99">
        <v>2</v>
      </c>
      <c r="G952" s="99">
        <v>1</v>
      </c>
      <c r="H952" s="100">
        <v>444.34</v>
      </c>
      <c r="I952" s="100">
        <v>0</v>
      </c>
      <c r="J952" s="100">
        <v>444.34</v>
      </c>
      <c r="K952" s="105">
        <f>SUM(L952:O952)</f>
        <v>2038405</v>
      </c>
      <c r="L952" s="108">
        <v>0</v>
      </c>
      <c r="M952" s="108">
        <v>0</v>
      </c>
      <c r="N952" s="108">
        <v>0</v>
      </c>
      <c r="O952" s="100">
        <v>2038405</v>
      </c>
      <c r="P952" s="112">
        <f>K952/H952</f>
        <v>4587.4893099878473</v>
      </c>
      <c r="Q952" s="105">
        <v>9673</v>
      </c>
      <c r="R952" s="101" t="s">
        <v>42</v>
      </c>
      <c r="S952" s="25"/>
      <c r="T952" s="25"/>
      <c r="U952" s="25"/>
    </row>
    <row r="953" spans="1:21" s="26" customFormat="1" ht="27" customHeight="1" x14ac:dyDescent="0.25">
      <c r="A953" s="101" t="s">
        <v>1268</v>
      </c>
      <c r="B953" s="95" t="s">
        <v>717</v>
      </c>
      <c r="C953" s="97">
        <v>1958</v>
      </c>
      <c r="D953" s="97" t="s">
        <v>21</v>
      </c>
      <c r="E953" s="97" t="s">
        <v>20</v>
      </c>
      <c r="F953" s="99">
        <v>2</v>
      </c>
      <c r="G953" s="99">
        <v>1</v>
      </c>
      <c r="H953" s="100">
        <v>436.95</v>
      </c>
      <c r="I953" s="100">
        <v>0</v>
      </c>
      <c r="J953" s="100">
        <v>436.95</v>
      </c>
      <c r="K953" s="105">
        <f>SUM(L953:O953)</f>
        <v>2076196</v>
      </c>
      <c r="L953" s="108">
        <v>0</v>
      </c>
      <c r="M953" s="108">
        <v>0</v>
      </c>
      <c r="N953" s="108">
        <v>0</v>
      </c>
      <c r="O953" s="100">
        <v>2076196</v>
      </c>
      <c r="P953" s="112">
        <f>K953/H953</f>
        <v>4751.5642522027692</v>
      </c>
      <c r="Q953" s="105">
        <v>9673</v>
      </c>
      <c r="R953" s="101" t="s">
        <v>42</v>
      </c>
      <c r="S953" s="25"/>
      <c r="T953" s="25"/>
      <c r="U953" s="25"/>
    </row>
    <row r="954" spans="1:21" s="26" customFormat="1" ht="27" customHeight="1" x14ac:dyDescent="0.25">
      <c r="A954" s="101" t="s">
        <v>1269</v>
      </c>
      <c r="B954" s="95" t="s">
        <v>694</v>
      </c>
      <c r="C954" s="97">
        <v>1958</v>
      </c>
      <c r="D954" s="97" t="s">
        <v>21</v>
      </c>
      <c r="E954" s="97" t="s">
        <v>20</v>
      </c>
      <c r="F954" s="97">
        <v>2</v>
      </c>
      <c r="G954" s="97">
        <v>2</v>
      </c>
      <c r="H954" s="100">
        <v>429.91</v>
      </c>
      <c r="I954" s="100">
        <v>0</v>
      </c>
      <c r="J954" s="100">
        <v>429.91</v>
      </c>
      <c r="K954" s="105">
        <f t="shared" si="112"/>
        <v>2326115</v>
      </c>
      <c r="L954" s="108">
        <v>0</v>
      </c>
      <c r="M954" s="108">
        <v>0</v>
      </c>
      <c r="N954" s="108">
        <v>0</v>
      </c>
      <c r="O954" s="109">
        <v>2326115</v>
      </c>
      <c r="P954" s="112">
        <f t="shared" si="111"/>
        <v>5410.7022400037213</v>
      </c>
      <c r="Q954" s="105">
        <v>9673</v>
      </c>
      <c r="R954" s="101" t="s">
        <v>42</v>
      </c>
      <c r="S954" s="25"/>
      <c r="T954" s="25"/>
      <c r="U954" s="25"/>
    </row>
    <row r="955" spans="1:21" s="26" customFormat="1" ht="27" customHeight="1" x14ac:dyDescent="0.25">
      <c r="A955" s="153" t="s">
        <v>1270</v>
      </c>
      <c r="B955" s="167" t="s">
        <v>695</v>
      </c>
      <c r="C955" s="149">
        <v>1959</v>
      </c>
      <c r="D955" s="149" t="s">
        <v>21</v>
      </c>
      <c r="E955" s="149" t="s">
        <v>20</v>
      </c>
      <c r="F955" s="159">
        <v>2</v>
      </c>
      <c r="G955" s="159">
        <v>1</v>
      </c>
      <c r="H955" s="161">
        <v>284.33</v>
      </c>
      <c r="I955" s="161">
        <v>0</v>
      </c>
      <c r="J955" s="161">
        <v>284.33</v>
      </c>
      <c r="K955" s="105">
        <f>SUM(L955:O955)</f>
        <v>84299.839999999997</v>
      </c>
      <c r="L955" s="108">
        <v>0</v>
      </c>
      <c r="M955" s="108">
        <v>0</v>
      </c>
      <c r="N955" s="108">
        <v>0</v>
      </c>
      <c r="O955" s="109">
        <v>84299.839999999997</v>
      </c>
      <c r="P955" s="112">
        <f t="shared" si="111"/>
        <v>296.48591425456334</v>
      </c>
      <c r="Q955" s="105">
        <v>9673</v>
      </c>
      <c r="R955" s="117" t="s">
        <v>42</v>
      </c>
      <c r="S955" s="25"/>
      <c r="T955" s="25"/>
      <c r="U955" s="25"/>
    </row>
    <row r="956" spans="1:21" s="26" customFormat="1" ht="27" customHeight="1" x14ac:dyDescent="0.25">
      <c r="A956" s="154"/>
      <c r="B956" s="168"/>
      <c r="C956" s="150"/>
      <c r="D956" s="150"/>
      <c r="E956" s="150"/>
      <c r="F956" s="160"/>
      <c r="G956" s="160"/>
      <c r="H956" s="162"/>
      <c r="I956" s="162"/>
      <c r="J956" s="162"/>
      <c r="K956" s="105">
        <f t="shared" si="112"/>
        <v>1766820</v>
      </c>
      <c r="L956" s="108">
        <v>0</v>
      </c>
      <c r="M956" s="108">
        <v>0</v>
      </c>
      <c r="N956" s="108">
        <v>0</v>
      </c>
      <c r="O956" s="100">
        <v>1766820</v>
      </c>
      <c r="P956" s="112">
        <f>K956/H955</f>
        <v>6213.9767171948088</v>
      </c>
      <c r="Q956" s="105">
        <v>9673</v>
      </c>
      <c r="R956" s="117" t="s">
        <v>43</v>
      </c>
      <c r="S956" s="25"/>
      <c r="T956" s="25"/>
      <c r="U956" s="25"/>
    </row>
    <row r="957" spans="1:21" s="26" customFormat="1" ht="27" customHeight="1" x14ac:dyDescent="0.25">
      <c r="A957" s="153" t="s">
        <v>1271</v>
      </c>
      <c r="B957" s="167" t="s">
        <v>696</v>
      </c>
      <c r="C957" s="149">
        <v>1959</v>
      </c>
      <c r="D957" s="149" t="s">
        <v>21</v>
      </c>
      <c r="E957" s="149" t="s">
        <v>20</v>
      </c>
      <c r="F957" s="159">
        <v>2</v>
      </c>
      <c r="G957" s="159">
        <v>2</v>
      </c>
      <c r="H957" s="161">
        <v>281.74</v>
      </c>
      <c r="I957" s="161">
        <v>0</v>
      </c>
      <c r="J957" s="161">
        <v>281.74</v>
      </c>
      <c r="K957" s="105">
        <f>SUM(L957:O957)</f>
        <v>82469.55</v>
      </c>
      <c r="L957" s="108">
        <v>0</v>
      </c>
      <c r="M957" s="108">
        <v>0</v>
      </c>
      <c r="N957" s="108">
        <v>0</v>
      </c>
      <c r="O957" s="100">
        <v>82469.55</v>
      </c>
      <c r="P957" s="112">
        <f t="shared" si="111"/>
        <v>292.71509192872861</v>
      </c>
      <c r="Q957" s="105">
        <v>9673</v>
      </c>
      <c r="R957" s="117" t="s">
        <v>42</v>
      </c>
      <c r="S957" s="25"/>
      <c r="T957" s="25"/>
      <c r="U957" s="25"/>
    </row>
    <row r="958" spans="1:21" s="26" customFormat="1" ht="27" customHeight="1" x14ac:dyDescent="0.25">
      <c r="A958" s="154"/>
      <c r="B958" s="168"/>
      <c r="C958" s="150"/>
      <c r="D958" s="150"/>
      <c r="E958" s="150"/>
      <c r="F958" s="160"/>
      <c r="G958" s="160"/>
      <c r="H958" s="162"/>
      <c r="I958" s="162"/>
      <c r="J958" s="162"/>
      <c r="K958" s="105">
        <f t="shared" si="112"/>
        <v>1780020</v>
      </c>
      <c r="L958" s="108">
        <v>0</v>
      </c>
      <c r="M958" s="108">
        <v>0</v>
      </c>
      <c r="N958" s="108">
        <v>0</v>
      </c>
      <c r="O958" s="100">
        <v>1780020</v>
      </c>
      <c r="P958" s="112">
        <f>K958/H957</f>
        <v>6317.9527223681407</v>
      </c>
      <c r="Q958" s="105">
        <v>9673</v>
      </c>
      <c r="R958" s="117" t="s">
        <v>43</v>
      </c>
      <c r="S958" s="30"/>
      <c r="T958" s="30"/>
      <c r="U958" s="25"/>
    </row>
    <row r="959" spans="1:21" s="26" customFormat="1" ht="27" customHeight="1" x14ac:dyDescent="0.25">
      <c r="A959" s="153" t="s">
        <v>1272</v>
      </c>
      <c r="B959" s="167" t="s">
        <v>697</v>
      </c>
      <c r="C959" s="149">
        <v>1959</v>
      </c>
      <c r="D959" s="149" t="s">
        <v>21</v>
      </c>
      <c r="E959" s="149" t="s">
        <v>20</v>
      </c>
      <c r="F959" s="159">
        <v>2</v>
      </c>
      <c r="G959" s="159">
        <v>1</v>
      </c>
      <c r="H959" s="161">
        <v>279.36</v>
      </c>
      <c r="I959" s="161">
        <v>0</v>
      </c>
      <c r="J959" s="161">
        <v>279.36</v>
      </c>
      <c r="K959" s="105">
        <f>SUM(L959:O959)</f>
        <v>83697.460000000006</v>
      </c>
      <c r="L959" s="108">
        <v>0</v>
      </c>
      <c r="M959" s="108">
        <v>0</v>
      </c>
      <c r="N959" s="108">
        <v>0</v>
      </c>
      <c r="O959" s="100">
        <v>83697.460000000006</v>
      </c>
      <c r="P959" s="112">
        <f>K959/H959</f>
        <v>299.6043098510882</v>
      </c>
      <c r="Q959" s="105">
        <v>9673</v>
      </c>
      <c r="R959" s="117" t="s">
        <v>42</v>
      </c>
      <c r="S959" s="30"/>
      <c r="T959" s="30"/>
      <c r="U959" s="25"/>
    </row>
    <row r="960" spans="1:21" s="26" customFormat="1" ht="27" customHeight="1" x14ac:dyDescent="0.25">
      <c r="A960" s="154"/>
      <c r="B960" s="168"/>
      <c r="C960" s="150"/>
      <c r="D960" s="150"/>
      <c r="E960" s="150"/>
      <c r="F960" s="160"/>
      <c r="G960" s="160"/>
      <c r="H960" s="162"/>
      <c r="I960" s="162"/>
      <c r="J960" s="162"/>
      <c r="K960" s="105">
        <f t="shared" si="112"/>
        <v>1786620</v>
      </c>
      <c r="L960" s="108">
        <v>0</v>
      </c>
      <c r="M960" s="108">
        <v>0</v>
      </c>
      <c r="N960" s="108">
        <v>0</v>
      </c>
      <c r="O960" s="100">
        <v>1786620</v>
      </c>
      <c r="P960" s="112">
        <f>K960/H959</f>
        <v>6395.4037800687283</v>
      </c>
      <c r="Q960" s="105">
        <v>9673</v>
      </c>
      <c r="R960" s="117" t="s">
        <v>43</v>
      </c>
      <c r="S960" s="30"/>
      <c r="T960" s="25"/>
      <c r="U960" s="25"/>
    </row>
    <row r="961" spans="1:21" s="26" customFormat="1" ht="27" customHeight="1" x14ac:dyDescent="0.25">
      <c r="A961" s="155" t="s">
        <v>1273</v>
      </c>
      <c r="B961" s="198" t="s">
        <v>698</v>
      </c>
      <c r="C961" s="169">
        <v>1956</v>
      </c>
      <c r="D961" s="169" t="s">
        <v>21</v>
      </c>
      <c r="E961" s="169" t="s">
        <v>20</v>
      </c>
      <c r="F961" s="208">
        <v>2</v>
      </c>
      <c r="G961" s="208">
        <v>1</v>
      </c>
      <c r="H961" s="186">
        <v>274.54000000000002</v>
      </c>
      <c r="I961" s="186">
        <v>0</v>
      </c>
      <c r="J961" s="186">
        <v>274.54000000000002</v>
      </c>
      <c r="K961" s="105">
        <f>SUM(L961:O961)</f>
        <v>39357.33</v>
      </c>
      <c r="L961" s="108">
        <v>0</v>
      </c>
      <c r="M961" s="108">
        <v>0</v>
      </c>
      <c r="N961" s="108">
        <v>0</v>
      </c>
      <c r="O961" s="100">
        <v>39357.33</v>
      </c>
      <c r="P961" s="112">
        <f t="shared" si="111"/>
        <v>143.35736140453122</v>
      </c>
      <c r="Q961" s="105">
        <v>9673</v>
      </c>
      <c r="R961" s="101" t="s">
        <v>41</v>
      </c>
      <c r="S961" s="25"/>
      <c r="T961" s="25"/>
      <c r="U961" s="25"/>
    </row>
    <row r="962" spans="1:21" s="26" customFormat="1" ht="27" customHeight="1" x14ac:dyDescent="0.25">
      <c r="A962" s="155"/>
      <c r="B962" s="198"/>
      <c r="C962" s="169"/>
      <c r="D962" s="169"/>
      <c r="E962" s="169"/>
      <c r="F962" s="208"/>
      <c r="G962" s="208"/>
      <c r="H962" s="186"/>
      <c r="I962" s="186"/>
      <c r="J962" s="186"/>
      <c r="K962" s="105">
        <f t="shared" si="112"/>
        <v>1729200</v>
      </c>
      <c r="L962" s="108">
        <v>0</v>
      </c>
      <c r="M962" s="108">
        <v>0</v>
      </c>
      <c r="N962" s="108">
        <v>0</v>
      </c>
      <c r="O962" s="100">
        <v>1729200</v>
      </c>
      <c r="P962" s="112">
        <f>K962/H961</f>
        <v>6298.5357324979959</v>
      </c>
      <c r="Q962" s="105">
        <v>9673</v>
      </c>
      <c r="R962" s="117" t="s">
        <v>42</v>
      </c>
      <c r="S962" s="25"/>
      <c r="T962" s="25"/>
      <c r="U962" s="25"/>
    </row>
    <row r="963" spans="1:21" s="26" customFormat="1" ht="27" customHeight="1" x14ac:dyDescent="0.25">
      <c r="A963" s="131" t="s">
        <v>1274</v>
      </c>
      <c r="B963" s="95" t="s">
        <v>699</v>
      </c>
      <c r="C963" s="97">
        <v>1960</v>
      </c>
      <c r="D963" s="97" t="s">
        <v>21</v>
      </c>
      <c r="E963" s="97" t="s">
        <v>20</v>
      </c>
      <c r="F963" s="99">
        <v>2</v>
      </c>
      <c r="G963" s="99">
        <v>1</v>
      </c>
      <c r="H963" s="100">
        <v>271.5</v>
      </c>
      <c r="I963" s="100">
        <v>0</v>
      </c>
      <c r="J963" s="100">
        <v>271.5</v>
      </c>
      <c r="K963" s="105">
        <f t="shared" si="112"/>
        <v>1787280</v>
      </c>
      <c r="L963" s="108">
        <v>0</v>
      </c>
      <c r="M963" s="108">
        <v>0</v>
      </c>
      <c r="N963" s="108">
        <v>0</v>
      </c>
      <c r="O963" s="100">
        <v>1787280</v>
      </c>
      <c r="P963" s="112">
        <f t="shared" si="111"/>
        <v>6582.9834254143643</v>
      </c>
      <c r="Q963" s="105">
        <v>9673</v>
      </c>
      <c r="R963" s="117" t="s">
        <v>43</v>
      </c>
      <c r="S963" s="25"/>
      <c r="T963" s="25"/>
      <c r="U963" s="25"/>
    </row>
    <row r="964" spans="1:21" s="26" customFormat="1" ht="27" customHeight="1" x14ac:dyDescent="0.25">
      <c r="A964" s="131" t="s">
        <v>1275</v>
      </c>
      <c r="B964" s="95" t="s">
        <v>700</v>
      </c>
      <c r="C964" s="97">
        <v>1960</v>
      </c>
      <c r="D964" s="97" t="s">
        <v>21</v>
      </c>
      <c r="E964" s="97" t="s">
        <v>20</v>
      </c>
      <c r="F964" s="99">
        <v>2</v>
      </c>
      <c r="G964" s="99">
        <v>1</v>
      </c>
      <c r="H964" s="100">
        <v>277.14999999999998</v>
      </c>
      <c r="I964" s="100">
        <v>0</v>
      </c>
      <c r="J964" s="100">
        <v>277.14999999999998</v>
      </c>
      <c r="K964" s="105">
        <f t="shared" si="112"/>
        <v>1626900</v>
      </c>
      <c r="L964" s="108">
        <v>0</v>
      </c>
      <c r="M964" s="108">
        <v>0</v>
      </c>
      <c r="N964" s="108">
        <v>0</v>
      </c>
      <c r="O964" s="100">
        <v>1626900</v>
      </c>
      <c r="P964" s="112">
        <f t="shared" si="111"/>
        <v>5870.1064405556563</v>
      </c>
      <c r="Q964" s="105">
        <v>9673</v>
      </c>
      <c r="R964" s="117" t="s">
        <v>43</v>
      </c>
      <c r="S964" s="25"/>
      <c r="T964" s="25"/>
      <c r="U964" s="25"/>
    </row>
    <row r="965" spans="1:21" s="26" customFormat="1" ht="27" customHeight="1" x14ac:dyDescent="0.25">
      <c r="A965" s="131" t="s">
        <v>1276</v>
      </c>
      <c r="B965" s="95" t="s">
        <v>701</v>
      </c>
      <c r="C965" s="97">
        <v>1959</v>
      </c>
      <c r="D965" s="97" t="s">
        <v>21</v>
      </c>
      <c r="E965" s="97" t="s">
        <v>20</v>
      </c>
      <c r="F965" s="99">
        <v>2</v>
      </c>
      <c r="G965" s="99">
        <v>2</v>
      </c>
      <c r="H965" s="100">
        <v>389.96</v>
      </c>
      <c r="I965" s="100">
        <v>0</v>
      </c>
      <c r="J965" s="100">
        <v>389.96</v>
      </c>
      <c r="K965" s="105">
        <f t="shared" si="112"/>
        <v>1805462.52</v>
      </c>
      <c r="L965" s="108">
        <v>0</v>
      </c>
      <c r="M965" s="108">
        <v>0</v>
      </c>
      <c r="N965" s="108">
        <v>0</v>
      </c>
      <c r="O965" s="100">
        <v>1805462.52</v>
      </c>
      <c r="P965" s="112">
        <f t="shared" ref="P965:P1001" si="115">K965/H965</f>
        <v>4629.8659349676891</v>
      </c>
      <c r="Q965" s="105">
        <v>9673</v>
      </c>
      <c r="R965" s="117" t="s">
        <v>42</v>
      </c>
      <c r="S965" s="25"/>
      <c r="T965" s="25"/>
      <c r="U965" s="25"/>
    </row>
    <row r="966" spans="1:21" s="26" customFormat="1" ht="27" customHeight="1" x14ac:dyDescent="0.25">
      <c r="A966" s="131" t="s">
        <v>1277</v>
      </c>
      <c r="B966" s="95" t="s">
        <v>702</v>
      </c>
      <c r="C966" s="97">
        <v>1958</v>
      </c>
      <c r="D966" s="97" t="s">
        <v>21</v>
      </c>
      <c r="E966" s="97" t="s">
        <v>20</v>
      </c>
      <c r="F966" s="99">
        <v>2</v>
      </c>
      <c r="G966" s="99">
        <v>1</v>
      </c>
      <c r="H966" s="100">
        <v>307.88</v>
      </c>
      <c r="I966" s="100">
        <v>0</v>
      </c>
      <c r="J966" s="100">
        <v>307.88</v>
      </c>
      <c r="K966" s="105">
        <f t="shared" ref="K966:K1001" si="116">SUM(L966:O966)</f>
        <v>1149196.3999999999</v>
      </c>
      <c r="L966" s="108">
        <v>0</v>
      </c>
      <c r="M966" s="108">
        <v>0</v>
      </c>
      <c r="N966" s="108">
        <v>0</v>
      </c>
      <c r="O966" s="100">
        <v>1149196.3999999999</v>
      </c>
      <c r="P966" s="112">
        <f t="shared" si="115"/>
        <v>3732.6114070417043</v>
      </c>
      <c r="Q966" s="105">
        <v>9673</v>
      </c>
      <c r="R966" s="101" t="s">
        <v>42</v>
      </c>
      <c r="S966" s="25"/>
      <c r="T966" s="25"/>
      <c r="U966" s="25"/>
    </row>
    <row r="967" spans="1:21" s="26" customFormat="1" ht="27" customHeight="1" x14ac:dyDescent="0.25">
      <c r="A967" s="131" t="s">
        <v>1278</v>
      </c>
      <c r="B967" s="95" t="s">
        <v>703</v>
      </c>
      <c r="C967" s="97">
        <v>1958</v>
      </c>
      <c r="D967" s="97" t="s">
        <v>21</v>
      </c>
      <c r="E967" s="97" t="s">
        <v>20</v>
      </c>
      <c r="F967" s="99">
        <v>2</v>
      </c>
      <c r="G967" s="99">
        <v>1</v>
      </c>
      <c r="H967" s="100">
        <v>266.48</v>
      </c>
      <c r="I967" s="100">
        <v>0</v>
      </c>
      <c r="J967" s="100">
        <v>266.48</v>
      </c>
      <c r="K967" s="105">
        <f t="shared" si="116"/>
        <v>1221124.1200000001</v>
      </c>
      <c r="L967" s="108">
        <v>0</v>
      </c>
      <c r="M967" s="108">
        <v>0</v>
      </c>
      <c r="N967" s="108">
        <v>0</v>
      </c>
      <c r="O967" s="100">
        <v>1221124.1200000001</v>
      </c>
      <c r="P967" s="112">
        <f t="shared" si="115"/>
        <v>4582.4231462023417</v>
      </c>
      <c r="Q967" s="105">
        <v>9673</v>
      </c>
      <c r="R967" s="101" t="s">
        <v>42</v>
      </c>
      <c r="S967" s="25"/>
      <c r="T967" s="25"/>
      <c r="U967" s="25"/>
    </row>
    <row r="968" spans="1:21" s="26" customFormat="1" ht="27" customHeight="1" x14ac:dyDescent="0.25">
      <c r="A968" s="131" t="s">
        <v>1279</v>
      </c>
      <c r="B968" s="95" t="s">
        <v>704</v>
      </c>
      <c r="C968" s="97">
        <v>1959</v>
      </c>
      <c r="D968" s="97" t="s">
        <v>21</v>
      </c>
      <c r="E968" s="97" t="s">
        <v>20</v>
      </c>
      <c r="F968" s="99">
        <v>2</v>
      </c>
      <c r="G968" s="99">
        <v>1</v>
      </c>
      <c r="H968" s="100">
        <v>300.67</v>
      </c>
      <c r="I968" s="100">
        <v>0</v>
      </c>
      <c r="J968" s="100">
        <v>300.67</v>
      </c>
      <c r="K968" s="105">
        <f t="shared" si="116"/>
        <v>1708740</v>
      </c>
      <c r="L968" s="108">
        <v>0</v>
      </c>
      <c r="M968" s="108">
        <v>0</v>
      </c>
      <c r="N968" s="108">
        <v>0</v>
      </c>
      <c r="O968" s="100">
        <v>1708740</v>
      </c>
      <c r="P968" s="112">
        <f t="shared" si="115"/>
        <v>5683.107726078425</v>
      </c>
      <c r="Q968" s="105">
        <v>9673</v>
      </c>
      <c r="R968" s="117" t="s">
        <v>43</v>
      </c>
      <c r="S968" s="25"/>
      <c r="T968" s="25"/>
      <c r="U968" s="30"/>
    </row>
    <row r="969" spans="1:21" s="26" customFormat="1" ht="27" customHeight="1" x14ac:dyDescent="0.25">
      <c r="A969" s="131" t="s">
        <v>1280</v>
      </c>
      <c r="B969" s="95" t="s">
        <v>705</v>
      </c>
      <c r="C969" s="97">
        <v>1959</v>
      </c>
      <c r="D969" s="97" t="s">
        <v>21</v>
      </c>
      <c r="E969" s="97" t="s">
        <v>20</v>
      </c>
      <c r="F969" s="99">
        <v>2</v>
      </c>
      <c r="G969" s="99">
        <v>1</v>
      </c>
      <c r="H969" s="100">
        <v>266.39999999999998</v>
      </c>
      <c r="I969" s="100">
        <v>0</v>
      </c>
      <c r="J969" s="100">
        <v>266.39999999999998</v>
      </c>
      <c r="K969" s="105">
        <f t="shared" si="116"/>
        <v>1622940</v>
      </c>
      <c r="L969" s="108">
        <v>0</v>
      </c>
      <c r="M969" s="108">
        <v>0</v>
      </c>
      <c r="N969" s="108">
        <v>0</v>
      </c>
      <c r="O969" s="100">
        <v>1622940</v>
      </c>
      <c r="P969" s="112">
        <f t="shared" si="115"/>
        <v>6092.1171171171172</v>
      </c>
      <c r="Q969" s="105">
        <v>9673</v>
      </c>
      <c r="R969" s="117" t="s">
        <v>43</v>
      </c>
      <c r="S969" s="25"/>
      <c r="T969" s="25"/>
      <c r="U969" s="25"/>
    </row>
    <row r="970" spans="1:21" s="26" customFormat="1" ht="27" customHeight="1" x14ac:dyDescent="0.25">
      <c r="A970" s="131" t="s">
        <v>1281</v>
      </c>
      <c r="B970" s="95" t="s">
        <v>706</v>
      </c>
      <c r="C970" s="97">
        <v>1959</v>
      </c>
      <c r="D970" s="97" t="s">
        <v>21</v>
      </c>
      <c r="E970" s="97" t="s">
        <v>20</v>
      </c>
      <c r="F970" s="99">
        <v>2</v>
      </c>
      <c r="G970" s="99">
        <v>1</v>
      </c>
      <c r="H970" s="100">
        <v>296.7</v>
      </c>
      <c r="I970" s="100">
        <v>0</v>
      </c>
      <c r="J970" s="100">
        <v>296.7</v>
      </c>
      <c r="K970" s="105">
        <f t="shared" si="116"/>
        <v>1717320</v>
      </c>
      <c r="L970" s="108">
        <v>0</v>
      </c>
      <c r="M970" s="108">
        <v>0</v>
      </c>
      <c r="N970" s="108">
        <v>0</v>
      </c>
      <c r="O970" s="100">
        <v>1717320</v>
      </c>
      <c r="P970" s="112">
        <f t="shared" si="115"/>
        <v>5788.0687563195152</v>
      </c>
      <c r="Q970" s="105">
        <v>9673</v>
      </c>
      <c r="R970" s="117" t="s">
        <v>43</v>
      </c>
      <c r="S970" s="25"/>
      <c r="T970" s="25"/>
      <c r="U970" s="25"/>
    </row>
    <row r="971" spans="1:21" s="26" customFormat="1" ht="27" customHeight="1" x14ac:dyDescent="0.25">
      <c r="A971" s="131" t="s">
        <v>1282</v>
      </c>
      <c r="B971" s="95" t="s">
        <v>707</v>
      </c>
      <c r="C971" s="97">
        <v>1960</v>
      </c>
      <c r="D971" s="97" t="s">
        <v>21</v>
      </c>
      <c r="E971" s="97" t="s">
        <v>20</v>
      </c>
      <c r="F971" s="99">
        <v>2</v>
      </c>
      <c r="G971" s="99">
        <v>1</v>
      </c>
      <c r="H971" s="100">
        <v>286.8</v>
      </c>
      <c r="I971" s="100">
        <v>0</v>
      </c>
      <c r="J971" s="100">
        <v>286.8</v>
      </c>
      <c r="K971" s="105">
        <f t="shared" si="116"/>
        <v>1780020</v>
      </c>
      <c r="L971" s="108">
        <v>0</v>
      </c>
      <c r="M971" s="108">
        <v>0</v>
      </c>
      <c r="N971" s="108">
        <v>0</v>
      </c>
      <c r="O971" s="100">
        <v>1780020</v>
      </c>
      <c r="P971" s="112">
        <f t="shared" si="115"/>
        <v>6206.485355648535</v>
      </c>
      <c r="Q971" s="105">
        <v>9673</v>
      </c>
      <c r="R971" s="117" t="s">
        <v>43</v>
      </c>
      <c r="S971" s="25"/>
      <c r="T971" s="25"/>
      <c r="U971" s="25"/>
    </row>
    <row r="972" spans="1:21" s="26" customFormat="1" ht="27" customHeight="1" x14ac:dyDescent="0.25">
      <c r="A972" s="131" t="s">
        <v>1283</v>
      </c>
      <c r="B972" s="95" t="s">
        <v>708</v>
      </c>
      <c r="C972" s="97">
        <v>1960</v>
      </c>
      <c r="D972" s="97" t="s">
        <v>21</v>
      </c>
      <c r="E972" s="97" t="s">
        <v>20</v>
      </c>
      <c r="F972" s="99">
        <v>2</v>
      </c>
      <c r="G972" s="99">
        <v>1</v>
      </c>
      <c r="H972" s="100">
        <v>280.39999999999998</v>
      </c>
      <c r="I972" s="100">
        <v>90.3</v>
      </c>
      <c r="J972" s="100">
        <v>190.1</v>
      </c>
      <c r="K972" s="105">
        <f t="shared" si="116"/>
        <v>1915680</v>
      </c>
      <c r="L972" s="108">
        <v>0</v>
      </c>
      <c r="M972" s="108">
        <v>0</v>
      </c>
      <c r="N972" s="108">
        <v>0</v>
      </c>
      <c r="O972" s="100">
        <v>1915680</v>
      </c>
      <c r="P972" s="112">
        <f t="shared" si="115"/>
        <v>6831.9543509272471</v>
      </c>
      <c r="Q972" s="105">
        <v>9673</v>
      </c>
      <c r="R972" s="117" t="s">
        <v>43</v>
      </c>
      <c r="S972" s="25"/>
      <c r="T972" s="25"/>
      <c r="U972" s="25"/>
    </row>
    <row r="973" spans="1:21" s="26" customFormat="1" ht="27" customHeight="1" x14ac:dyDescent="0.25">
      <c r="A973" s="131" t="s">
        <v>1284</v>
      </c>
      <c r="B973" s="95" t="s">
        <v>709</v>
      </c>
      <c r="C973" s="97">
        <v>1958</v>
      </c>
      <c r="D973" s="97" t="s">
        <v>21</v>
      </c>
      <c r="E973" s="97" t="s">
        <v>20</v>
      </c>
      <c r="F973" s="99">
        <v>2</v>
      </c>
      <c r="G973" s="99">
        <v>1</v>
      </c>
      <c r="H973" s="100">
        <v>276.39999999999998</v>
      </c>
      <c r="I973" s="100">
        <v>0</v>
      </c>
      <c r="J973" s="100">
        <v>276.39999999999998</v>
      </c>
      <c r="K973" s="105">
        <f t="shared" si="116"/>
        <v>1247989</v>
      </c>
      <c r="L973" s="108">
        <v>0</v>
      </c>
      <c r="M973" s="108">
        <v>0</v>
      </c>
      <c r="N973" s="108">
        <v>0</v>
      </c>
      <c r="O973" s="100">
        <v>1247989</v>
      </c>
      <c r="P973" s="112">
        <f t="shared" si="115"/>
        <v>4515.1555716353114</v>
      </c>
      <c r="Q973" s="105">
        <v>9673</v>
      </c>
      <c r="R973" s="101" t="s">
        <v>42</v>
      </c>
      <c r="S973" s="25"/>
      <c r="T973" s="25"/>
      <c r="U973" s="25"/>
    </row>
    <row r="974" spans="1:21" s="26" customFormat="1" ht="27" customHeight="1" x14ac:dyDescent="0.25">
      <c r="A974" s="131" t="s">
        <v>1285</v>
      </c>
      <c r="B974" s="95" t="s">
        <v>710</v>
      </c>
      <c r="C974" s="97">
        <v>1959</v>
      </c>
      <c r="D974" s="97" t="s">
        <v>21</v>
      </c>
      <c r="E974" s="97" t="s">
        <v>20</v>
      </c>
      <c r="F974" s="99">
        <v>2</v>
      </c>
      <c r="G974" s="99">
        <v>1</v>
      </c>
      <c r="H974" s="100">
        <v>277.2</v>
      </c>
      <c r="I974" s="100">
        <v>0</v>
      </c>
      <c r="J974" s="100">
        <v>277.2</v>
      </c>
      <c r="K974" s="105">
        <f t="shared" si="116"/>
        <v>1698840</v>
      </c>
      <c r="L974" s="108">
        <v>0</v>
      </c>
      <c r="M974" s="108">
        <v>0</v>
      </c>
      <c r="N974" s="108">
        <v>0</v>
      </c>
      <c r="O974" s="100">
        <v>1698840</v>
      </c>
      <c r="P974" s="112">
        <f t="shared" si="115"/>
        <v>6128.5714285714284</v>
      </c>
      <c r="Q974" s="105">
        <v>9673</v>
      </c>
      <c r="R974" s="117" t="s">
        <v>43</v>
      </c>
      <c r="S974" s="25"/>
      <c r="T974" s="25"/>
      <c r="U974" s="25"/>
    </row>
    <row r="975" spans="1:21" s="26" customFormat="1" ht="27" customHeight="1" x14ac:dyDescent="0.25">
      <c r="A975" s="131" t="s">
        <v>1286</v>
      </c>
      <c r="B975" s="95" t="s">
        <v>711</v>
      </c>
      <c r="C975" s="97">
        <v>1959</v>
      </c>
      <c r="D975" s="97" t="s">
        <v>21</v>
      </c>
      <c r="E975" s="97" t="s">
        <v>20</v>
      </c>
      <c r="F975" s="99">
        <v>2</v>
      </c>
      <c r="G975" s="99">
        <v>1</v>
      </c>
      <c r="H975" s="100">
        <v>274.87</v>
      </c>
      <c r="I975" s="100">
        <v>0</v>
      </c>
      <c r="J975" s="100">
        <v>274.87</v>
      </c>
      <c r="K975" s="105">
        <f t="shared" si="116"/>
        <v>1739760</v>
      </c>
      <c r="L975" s="108">
        <v>0</v>
      </c>
      <c r="M975" s="108">
        <v>0</v>
      </c>
      <c r="N975" s="108">
        <v>0</v>
      </c>
      <c r="O975" s="100">
        <v>1739760</v>
      </c>
      <c r="P975" s="112">
        <f t="shared" si="115"/>
        <v>6329.3920762542293</v>
      </c>
      <c r="Q975" s="105">
        <v>9673</v>
      </c>
      <c r="R975" s="117" t="s">
        <v>43</v>
      </c>
      <c r="S975" s="25"/>
      <c r="T975" s="25"/>
      <c r="U975" s="25"/>
    </row>
    <row r="976" spans="1:21" s="26" customFormat="1" ht="27" customHeight="1" x14ac:dyDescent="0.25">
      <c r="A976" s="131" t="s">
        <v>1287</v>
      </c>
      <c r="B976" s="95" t="s">
        <v>712</v>
      </c>
      <c r="C976" s="97">
        <v>1958</v>
      </c>
      <c r="D976" s="97" t="s">
        <v>21</v>
      </c>
      <c r="E976" s="97" t="s">
        <v>20</v>
      </c>
      <c r="F976" s="99">
        <v>2</v>
      </c>
      <c r="G976" s="99">
        <v>1</v>
      </c>
      <c r="H976" s="100">
        <v>274.60000000000002</v>
      </c>
      <c r="I976" s="100">
        <v>0</v>
      </c>
      <c r="J976" s="100">
        <v>274.60000000000002</v>
      </c>
      <c r="K976" s="105">
        <f t="shared" si="116"/>
        <v>1332902.3999999999</v>
      </c>
      <c r="L976" s="108">
        <v>0</v>
      </c>
      <c r="M976" s="108">
        <v>0</v>
      </c>
      <c r="N976" s="108">
        <v>0</v>
      </c>
      <c r="O976" s="100">
        <v>1332902.3999999999</v>
      </c>
      <c r="P976" s="112">
        <f t="shared" si="115"/>
        <v>4853.9781500364161</v>
      </c>
      <c r="Q976" s="105">
        <v>9673</v>
      </c>
      <c r="R976" s="101" t="s">
        <v>42</v>
      </c>
      <c r="S976" s="25"/>
      <c r="T976" s="25"/>
      <c r="U976" s="25"/>
    </row>
    <row r="977" spans="1:21" s="26" customFormat="1" ht="27" customHeight="1" x14ac:dyDescent="0.25">
      <c r="A977" s="131" t="s">
        <v>1288</v>
      </c>
      <c r="B977" s="95" t="s">
        <v>713</v>
      </c>
      <c r="C977" s="97">
        <v>1958</v>
      </c>
      <c r="D977" s="97" t="s">
        <v>21</v>
      </c>
      <c r="E977" s="97" t="s">
        <v>20</v>
      </c>
      <c r="F977" s="99">
        <v>2</v>
      </c>
      <c r="G977" s="99">
        <v>1</v>
      </c>
      <c r="H977" s="100">
        <v>276.89999999999998</v>
      </c>
      <c r="I977" s="100">
        <v>0</v>
      </c>
      <c r="J977" s="100">
        <v>276.89999999999998</v>
      </c>
      <c r="K977" s="105">
        <f t="shared" si="116"/>
        <v>1366174.4</v>
      </c>
      <c r="L977" s="108">
        <v>0</v>
      </c>
      <c r="M977" s="108">
        <v>0</v>
      </c>
      <c r="N977" s="108">
        <v>0</v>
      </c>
      <c r="O977" s="100">
        <v>1366174.4</v>
      </c>
      <c r="P977" s="112">
        <f t="shared" si="115"/>
        <v>4933.8187071144821</v>
      </c>
      <c r="Q977" s="105">
        <v>9673</v>
      </c>
      <c r="R977" s="101" t="s">
        <v>42</v>
      </c>
      <c r="S977" s="25"/>
      <c r="T977" s="25"/>
      <c r="U977" s="25"/>
    </row>
    <row r="978" spans="1:21" s="26" customFormat="1" ht="27" customHeight="1" x14ac:dyDescent="0.25">
      <c r="A978" s="131" t="s">
        <v>1289</v>
      </c>
      <c r="B978" s="95" t="s">
        <v>714</v>
      </c>
      <c r="C978" s="97">
        <v>1958</v>
      </c>
      <c r="D978" s="97" t="s">
        <v>21</v>
      </c>
      <c r="E978" s="97" t="s">
        <v>20</v>
      </c>
      <c r="F978" s="99">
        <v>2</v>
      </c>
      <c r="G978" s="99">
        <v>1</v>
      </c>
      <c r="H978" s="100">
        <v>282.3</v>
      </c>
      <c r="I978" s="100">
        <v>0</v>
      </c>
      <c r="J978" s="100">
        <v>282.3</v>
      </c>
      <c r="K978" s="105">
        <f t="shared" si="116"/>
        <v>1283749.17</v>
      </c>
      <c r="L978" s="108">
        <v>0</v>
      </c>
      <c r="M978" s="108">
        <v>0</v>
      </c>
      <c r="N978" s="108">
        <v>0</v>
      </c>
      <c r="O978" s="100">
        <v>1283749.17</v>
      </c>
      <c r="P978" s="112">
        <f t="shared" si="115"/>
        <v>4547.4642933049945</v>
      </c>
      <c r="Q978" s="105">
        <v>9673</v>
      </c>
      <c r="R978" s="101" t="s">
        <v>42</v>
      </c>
      <c r="S978" s="25"/>
      <c r="T978" s="25"/>
      <c r="U978" s="25"/>
    </row>
    <row r="979" spans="1:21" s="26" customFormat="1" ht="27" customHeight="1" x14ac:dyDescent="0.25">
      <c r="A979" s="131" t="s">
        <v>1290</v>
      </c>
      <c r="B979" s="95" t="s">
        <v>715</v>
      </c>
      <c r="C979" s="97">
        <v>1959</v>
      </c>
      <c r="D979" s="97" t="s">
        <v>21</v>
      </c>
      <c r="E979" s="97" t="s">
        <v>20</v>
      </c>
      <c r="F979" s="99">
        <v>2</v>
      </c>
      <c r="G979" s="99">
        <v>2</v>
      </c>
      <c r="H979" s="100">
        <v>403.52</v>
      </c>
      <c r="I979" s="100">
        <v>0</v>
      </c>
      <c r="J979" s="100">
        <v>403.52</v>
      </c>
      <c r="K979" s="105">
        <f t="shared" si="116"/>
        <v>2553540</v>
      </c>
      <c r="L979" s="108">
        <v>0</v>
      </c>
      <c r="M979" s="108">
        <v>0</v>
      </c>
      <c r="N979" s="108">
        <v>0</v>
      </c>
      <c r="O979" s="100">
        <v>2553540</v>
      </c>
      <c r="P979" s="112">
        <f t="shared" si="115"/>
        <v>6328.1621728786677</v>
      </c>
      <c r="Q979" s="105">
        <v>9673</v>
      </c>
      <c r="R979" s="117" t="s">
        <v>43</v>
      </c>
      <c r="S979" s="25"/>
      <c r="T979" s="25"/>
      <c r="U979" s="25"/>
    </row>
    <row r="980" spans="1:21" s="26" customFormat="1" ht="27" customHeight="1" x14ac:dyDescent="0.25">
      <c r="A980" s="131" t="s">
        <v>1291</v>
      </c>
      <c r="B980" s="95" t="s">
        <v>718</v>
      </c>
      <c r="C980" s="97">
        <v>1958</v>
      </c>
      <c r="D980" s="97" t="s">
        <v>21</v>
      </c>
      <c r="E980" s="97" t="s">
        <v>20</v>
      </c>
      <c r="F980" s="99">
        <v>2</v>
      </c>
      <c r="G980" s="99">
        <v>1</v>
      </c>
      <c r="H980" s="100">
        <v>280.3</v>
      </c>
      <c r="I980" s="100">
        <v>0</v>
      </c>
      <c r="J980" s="100">
        <v>280.3</v>
      </c>
      <c r="K980" s="105">
        <f t="shared" si="116"/>
        <v>1481150</v>
      </c>
      <c r="L980" s="108">
        <v>0</v>
      </c>
      <c r="M980" s="108">
        <v>0</v>
      </c>
      <c r="N980" s="108">
        <v>0</v>
      </c>
      <c r="O980" s="100">
        <v>1481150</v>
      </c>
      <c r="P980" s="112">
        <f t="shared" si="115"/>
        <v>5284.159828754905</v>
      </c>
      <c r="Q980" s="105">
        <v>9673</v>
      </c>
      <c r="R980" s="101" t="s">
        <v>42</v>
      </c>
      <c r="S980" s="25"/>
      <c r="T980" s="25"/>
      <c r="U980" s="25"/>
    </row>
    <row r="981" spans="1:21" s="26" customFormat="1" ht="27" customHeight="1" x14ac:dyDescent="0.25">
      <c r="A981" s="131" t="s">
        <v>1292</v>
      </c>
      <c r="B981" s="95" t="s">
        <v>719</v>
      </c>
      <c r="C981" s="117" t="s">
        <v>295</v>
      </c>
      <c r="D981" s="97" t="s">
        <v>21</v>
      </c>
      <c r="E981" s="97" t="s">
        <v>20</v>
      </c>
      <c r="F981" s="117" t="s">
        <v>253</v>
      </c>
      <c r="G981" s="117" t="s">
        <v>848</v>
      </c>
      <c r="H981" s="100">
        <v>392.5</v>
      </c>
      <c r="I981" s="100">
        <v>0</v>
      </c>
      <c r="J981" s="100">
        <v>392.5</v>
      </c>
      <c r="K981" s="105">
        <f t="shared" si="116"/>
        <v>1742990.48</v>
      </c>
      <c r="L981" s="108">
        <v>0</v>
      </c>
      <c r="M981" s="108">
        <v>0</v>
      </c>
      <c r="N981" s="108">
        <v>0</v>
      </c>
      <c r="O981" s="109">
        <v>1742990.48</v>
      </c>
      <c r="P981" s="112">
        <f t="shared" si="115"/>
        <v>4440.7400764331205</v>
      </c>
      <c r="Q981" s="105">
        <v>9673</v>
      </c>
      <c r="R981" s="117" t="s">
        <v>41</v>
      </c>
      <c r="S981" s="25"/>
      <c r="T981" s="25"/>
      <c r="U981" s="25"/>
    </row>
    <row r="982" spans="1:21" s="26" customFormat="1" ht="27" customHeight="1" x14ac:dyDescent="0.25">
      <c r="A982" s="131" t="s">
        <v>1293</v>
      </c>
      <c r="B982" s="95" t="s">
        <v>720</v>
      </c>
      <c r="C982" s="97">
        <v>1958</v>
      </c>
      <c r="D982" s="97" t="s">
        <v>21</v>
      </c>
      <c r="E982" s="97" t="s">
        <v>20</v>
      </c>
      <c r="F982" s="99">
        <v>2</v>
      </c>
      <c r="G982" s="99">
        <v>1</v>
      </c>
      <c r="H982" s="100">
        <v>279.10000000000002</v>
      </c>
      <c r="I982" s="100">
        <v>0</v>
      </c>
      <c r="J982" s="100">
        <v>279.10000000000002</v>
      </c>
      <c r="K982" s="105">
        <f t="shared" si="116"/>
        <v>1481150</v>
      </c>
      <c r="L982" s="108">
        <v>0</v>
      </c>
      <c r="M982" s="108">
        <v>0</v>
      </c>
      <c r="N982" s="108">
        <v>0</v>
      </c>
      <c r="O982" s="100">
        <v>1481150</v>
      </c>
      <c r="P982" s="112">
        <f t="shared" si="115"/>
        <v>5306.8792547474022</v>
      </c>
      <c r="Q982" s="105">
        <v>9673</v>
      </c>
      <c r="R982" s="101" t="s">
        <v>42</v>
      </c>
      <c r="S982" s="25"/>
      <c r="T982" s="25"/>
      <c r="U982" s="25"/>
    </row>
    <row r="983" spans="1:21" s="26" customFormat="1" ht="27" customHeight="1" x14ac:dyDescent="0.25">
      <c r="A983" s="153" t="s">
        <v>1294</v>
      </c>
      <c r="B983" s="167" t="s">
        <v>721</v>
      </c>
      <c r="C983" s="149">
        <v>1958</v>
      </c>
      <c r="D983" s="149" t="s">
        <v>21</v>
      </c>
      <c r="E983" s="149" t="s">
        <v>20</v>
      </c>
      <c r="F983" s="159">
        <v>2</v>
      </c>
      <c r="G983" s="159">
        <v>2</v>
      </c>
      <c r="H983" s="161">
        <v>471.2</v>
      </c>
      <c r="I983" s="161">
        <v>0</v>
      </c>
      <c r="J983" s="161">
        <v>471.2</v>
      </c>
      <c r="K983" s="105">
        <f>SUM(L983:O983)</f>
        <v>108614.95</v>
      </c>
      <c r="L983" s="108">
        <v>0</v>
      </c>
      <c r="M983" s="108">
        <v>0</v>
      </c>
      <c r="N983" s="108">
        <v>0</v>
      </c>
      <c r="O983" s="100">
        <v>108614.95</v>
      </c>
      <c r="P983" s="112">
        <f t="shared" si="115"/>
        <v>230.50710950764008</v>
      </c>
      <c r="Q983" s="105">
        <v>9673</v>
      </c>
      <c r="R983" s="101" t="s">
        <v>42</v>
      </c>
      <c r="S983" s="25"/>
      <c r="T983" s="25"/>
      <c r="U983" s="25"/>
    </row>
    <row r="984" spans="1:21" s="26" customFormat="1" ht="27" customHeight="1" x14ac:dyDescent="0.25">
      <c r="A984" s="154"/>
      <c r="B984" s="168"/>
      <c r="C984" s="150"/>
      <c r="D984" s="150"/>
      <c r="E984" s="150"/>
      <c r="F984" s="160"/>
      <c r="G984" s="160"/>
      <c r="H984" s="162"/>
      <c r="I984" s="162"/>
      <c r="J984" s="162"/>
      <c r="K984" s="105">
        <f t="shared" si="116"/>
        <v>3366000</v>
      </c>
      <c r="L984" s="108">
        <v>0</v>
      </c>
      <c r="M984" s="108">
        <v>0</v>
      </c>
      <c r="N984" s="108">
        <v>0</v>
      </c>
      <c r="O984" s="100">
        <v>3366000</v>
      </c>
      <c r="P984" s="112">
        <f>K984/H983</f>
        <v>7143.463497453311</v>
      </c>
      <c r="Q984" s="105">
        <v>9673</v>
      </c>
      <c r="R984" s="101" t="s">
        <v>43</v>
      </c>
      <c r="S984" s="30"/>
      <c r="T984" s="30"/>
      <c r="U984" s="25"/>
    </row>
    <row r="985" spans="1:21" s="26" customFormat="1" ht="34.9" customHeight="1" x14ac:dyDescent="0.25">
      <c r="A985" s="101" t="s">
        <v>1295</v>
      </c>
      <c r="B985" s="95" t="s">
        <v>722</v>
      </c>
      <c r="C985" s="97">
        <v>1950</v>
      </c>
      <c r="D985" s="97" t="s">
        <v>21</v>
      </c>
      <c r="E985" s="97" t="s">
        <v>92</v>
      </c>
      <c r="F985" s="99">
        <v>2</v>
      </c>
      <c r="G985" s="99">
        <v>2</v>
      </c>
      <c r="H985" s="100">
        <v>400.1</v>
      </c>
      <c r="I985" s="100">
        <v>0</v>
      </c>
      <c r="J985" s="100">
        <v>400.1</v>
      </c>
      <c r="K985" s="105">
        <f t="shared" si="116"/>
        <v>42605.66</v>
      </c>
      <c r="L985" s="108">
        <v>0</v>
      </c>
      <c r="M985" s="108">
        <v>0</v>
      </c>
      <c r="N985" s="108">
        <v>0</v>
      </c>
      <c r="O985" s="100">
        <v>42605.66</v>
      </c>
      <c r="P985" s="112">
        <f t="shared" si="115"/>
        <v>106.48752811797051</v>
      </c>
      <c r="Q985" s="105">
        <v>9673</v>
      </c>
      <c r="R985" s="117" t="s">
        <v>41</v>
      </c>
      <c r="S985" s="25"/>
      <c r="T985" s="25"/>
      <c r="U985" s="25"/>
    </row>
    <row r="986" spans="1:21" s="26" customFormat="1" ht="28.9" customHeight="1" x14ac:dyDescent="0.25">
      <c r="A986" s="101" t="s">
        <v>1296</v>
      </c>
      <c r="B986" s="95" t="s">
        <v>725</v>
      </c>
      <c r="C986" s="97">
        <v>1952</v>
      </c>
      <c r="D986" s="97" t="s">
        <v>21</v>
      </c>
      <c r="E986" s="97" t="s">
        <v>224</v>
      </c>
      <c r="F986" s="99">
        <v>2</v>
      </c>
      <c r="G986" s="99">
        <v>2</v>
      </c>
      <c r="H986" s="100">
        <v>410.6</v>
      </c>
      <c r="I986" s="100">
        <v>0</v>
      </c>
      <c r="J986" s="100">
        <v>410.6</v>
      </c>
      <c r="K986" s="105">
        <f>SUM(L986:O986)</f>
        <v>46635.76</v>
      </c>
      <c r="L986" s="108">
        <v>0</v>
      </c>
      <c r="M986" s="108">
        <v>0</v>
      </c>
      <c r="N986" s="108">
        <v>0</v>
      </c>
      <c r="O986" s="100">
        <v>46635.76</v>
      </c>
      <c r="P986" s="112">
        <f>K986/H986</f>
        <v>113.57954213346322</v>
      </c>
      <c r="Q986" s="105">
        <v>9673</v>
      </c>
      <c r="R986" s="117" t="s">
        <v>41</v>
      </c>
      <c r="S986" s="25"/>
      <c r="T986" s="25"/>
      <c r="U986" s="25"/>
    </row>
    <row r="987" spans="1:21" s="26" customFormat="1" ht="28.9" customHeight="1" x14ac:dyDescent="0.25">
      <c r="A987" s="101" t="s">
        <v>1297</v>
      </c>
      <c r="B987" s="95" t="s">
        <v>723</v>
      </c>
      <c r="C987" s="97">
        <v>1958</v>
      </c>
      <c r="D987" s="97" t="s">
        <v>21</v>
      </c>
      <c r="E987" s="97" t="s">
        <v>20</v>
      </c>
      <c r="F987" s="99">
        <v>2</v>
      </c>
      <c r="G987" s="99">
        <v>2</v>
      </c>
      <c r="H987" s="100">
        <v>302.89999999999998</v>
      </c>
      <c r="I987" s="100">
        <v>0</v>
      </c>
      <c r="J987" s="100">
        <v>302.89999999999998</v>
      </c>
      <c r="K987" s="105">
        <f t="shared" si="116"/>
        <v>2207036.4</v>
      </c>
      <c r="L987" s="108">
        <v>0</v>
      </c>
      <c r="M987" s="108">
        <v>0</v>
      </c>
      <c r="N987" s="108">
        <v>0</v>
      </c>
      <c r="O987" s="100">
        <v>2207036.4</v>
      </c>
      <c r="P987" s="112">
        <f t="shared" si="115"/>
        <v>7286.3532518983166</v>
      </c>
      <c r="Q987" s="105">
        <v>9673</v>
      </c>
      <c r="R987" s="101" t="s">
        <v>42</v>
      </c>
      <c r="S987" s="25"/>
      <c r="T987" s="25"/>
      <c r="U987" s="25"/>
    </row>
    <row r="988" spans="1:21" s="26" customFormat="1" ht="28.9" customHeight="1" x14ac:dyDescent="0.25">
      <c r="A988" s="101" t="s">
        <v>1298</v>
      </c>
      <c r="B988" s="95" t="s">
        <v>724</v>
      </c>
      <c r="C988" s="97">
        <v>1958</v>
      </c>
      <c r="D988" s="97" t="s">
        <v>21</v>
      </c>
      <c r="E988" s="97" t="s">
        <v>20</v>
      </c>
      <c r="F988" s="99">
        <v>2</v>
      </c>
      <c r="G988" s="99">
        <v>2</v>
      </c>
      <c r="H988" s="100">
        <v>472.7</v>
      </c>
      <c r="I988" s="100">
        <v>0</v>
      </c>
      <c r="J988" s="100">
        <v>472.7</v>
      </c>
      <c r="K988" s="105">
        <f t="shared" si="116"/>
        <v>2305975.2000000002</v>
      </c>
      <c r="L988" s="108">
        <v>0</v>
      </c>
      <c r="M988" s="108">
        <v>0</v>
      </c>
      <c r="N988" s="108">
        <v>0</v>
      </c>
      <c r="O988" s="100">
        <v>2305975.2000000002</v>
      </c>
      <c r="P988" s="112">
        <f t="shared" si="115"/>
        <v>4878.3059022635925</v>
      </c>
      <c r="Q988" s="105">
        <v>9673</v>
      </c>
      <c r="R988" s="101" t="s">
        <v>42</v>
      </c>
      <c r="S988" s="25"/>
      <c r="T988" s="25"/>
      <c r="U988" s="25"/>
    </row>
    <row r="989" spans="1:21" s="26" customFormat="1" ht="28.9" customHeight="1" x14ac:dyDescent="0.25">
      <c r="A989" s="101" t="s">
        <v>1299</v>
      </c>
      <c r="B989" s="95" t="s">
        <v>890</v>
      </c>
      <c r="C989" s="97">
        <v>1985</v>
      </c>
      <c r="D989" s="97" t="s">
        <v>21</v>
      </c>
      <c r="E989" s="97" t="s">
        <v>20</v>
      </c>
      <c r="F989" s="99">
        <v>9</v>
      </c>
      <c r="G989" s="99">
        <v>3</v>
      </c>
      <c r="H989" s="100">
        <v>4180</v>
      </c>
      <c r="I989" s="100">
        <v>3090.1</v>
      </c>
      <c r="J989" s="100">
        <v>573</v>
      </c>
      <c r="K989" s="105">
        <f>SUM(L989:O989)</f>
        <v>2900000</v>
      </c>
      <c r="L989" s="108">
        <v>0</v>
      </c>
      <c r="M989" s="108">
        <v>0</v>
      </c>
      <c r="N989" s="108">
        <v>0</v>
      </c>
      <c r="O989" s="100">
        <v>2900000</v>
      </c>
      <c r="P989" s="112">
        <f t="shared" si="115"/>
        <v>693.77990430622015</v>
      </c>
      <c r="Q989" s="105">
        <v>9673</v>
      </c>
      <c r="R989" s="117" t="s">
        <v>43</v>
      </c>
      <c r="S989" s="25"/>
      <c r="T989" s="25"/>
      <c r="U989" s="25"/>
    </row>
    <row r="990" spans="1:21" s="26" customFormat="1" ht="28.9" customHeight="1" x14ac:dyDescent="0.25">
      <c r="A990" s="101" t="s">
        <v>1300</v>
      </c>
      <c r="B990" s="95" t="s">
        <v>1027</v>
      </c>
      <c r="C990" s="97">
        <v>1984</v>
      </c>
      <c r="D990" s="97" t="s">
        <v>21</v>
      </c>
      <c r="E990" s="97" t="s">
        <v>20</v>
      </c>
      <c r="F990" s="99">
        <v>9</v>
      </c>
      <c r="G990" s="99">
        <v>1</v>
      </c>
      <c r="H990" s="100">
        <v>3677.1</v>
      </c>
      <c r="I990" s="100">
        <v>634.29999999999995</v>
      </c>
      <c r="J990" s="100">
        <v>3042.8</v>
      </c>
      <c r="K990" s="105">
        <f>SUM(L990:O990)</f>
        <v>2800000</v>
      </c>
      <c r="L990" s="108">
        <v>0</v>
      </c>
      <c r="M990" s="108">
        <v>0</v>
      </c>
      <c r="N990" s="108">
        <v>0</v>
      </c>
      <c r="O990" s="100">
        <v>2800000</v>
      </c>
      <c r="P990" s="112">
        <f t="shared" si="115"/>
        <v>761.46963639824867</v>
      </c>
      <c r="Q990" s="105">
        <v>9673</v>
      </c>
      <c r="R990" s="117" t="s">
        <v>43</v>
      </c>
      <c r="S990" s="25"/>
      <c r="T990" s="25"/>
      <c r="U990" s="25"/>
    </row>
    <row r="991" spans="1:21" s="26" customFormat="1" ht="28.9" customHeight="1" x14ac:dyDescent="0.25">
      <c r="A991" s="101" t="s">
        <v>1301</v>
      </c>
      <c r="B991" s="95" t="s">
        <v>726</v>
      </c>
      <c r="C991" s="97">
        <v>1960</v>
      </c>
      <c r="D991" s="97" t="s">
        <v>21</v>
      </c>
      <c r="E991" s="97" t="s">
        <v>20</v>
      </c>
      <c r="F991" s="99">
        <v>4</v>
      </c>
      <c r="G991" s="99">
        <v>4</v>
      </c>
      <c r="H991" s="100">
        <v>2603.0100000000002</v>
      </c>
      <c r="I991" s="100">
        <v>206.7</v>
      </c>
      <c r="J991" s="100">
        <v>2396.31</v>
      </c>
      <c r="K991" s="105">
        <f t="shared" si="116"/>
        <v>4240850</v>
      </c>
      <c r="L991" s="108">
        <v>0</v>
      </c>
      <c r="M991" s="108">
        <v>0</v>
      </c>
      <c r="N991" s="108">
        <v>0</v>
      </c>
      <c r="O991" s="100">
        <v>4240850</v>
      </c>
      <c r="P991" s="112">
        <f t="shared" si="115"/>
        <v>1629.2100299268923</v>
      </c>
      <c r="Q991" s="105">
        <v>9673</v>
      </c>
      <c r="R991" s="117" t="s">
        <v>43</v>
      </c>
      <c r="S991" s="25"/>
      <c r="T991" s="25"/>
      <c r="U991" s="25"/>
    </row>
    <row r="992" spans="1:21" s="26" customFormat="1" ht="28.9" customHeight="1" x14ac:dyDescent="0.25">
      <c r="A992" s="101" t="s">
        <v>1302</v>
      </c>
      <c r="B992" s="95" t="s">
        <v>727</v>
      </c>
      <c r="C992" s="97">
        <v>1961</v>
      </c>
      <c r="D992" s="97" t="s">
        <v>21</v>
      </c>
      <c r="E992" s="97" t="s">
        <v>20</v>
      </c>
      <c r="F992" s="99">
        <v>4</v>
      </c>
      <c r="G992" s="99">
        <v>4</v>
      </c>
      <c r="H992" s="100">
        <v>2572.27</v>
      </c>
      <c r="I992" s="100">
        <v>40.6</v>
      </c>
      <c r="J992" s="100">
        <v>2531.67</v>
      </c>
      <c r="K992" s="105">
        <f t="shared" si="116"/>
        <v>19551810</v>
      </c>
      <c r="L992" s="108">
        <v>0</v>
      </c>
      <c r="M992" s="108">
        <v>0</v>
      </c>
      <c r="N992" s="108">
        <v>0</v>
      </c>
      <c r="O992" s="100">
        <v>19551810</v>
      </c>
      <c r="P992" s="112">
        <f t="shared" si="115"/>
        <v>7600.9944523708627</v>
      </c>
      <c r="Q992" s="105">
        <v>9673</v>
      </c>
      <c r="R992" s="101" t="s">
        <v>43</v>
      </c>
      <c r="S992" s="25"/>
      <c r="T992" s="25"/>
      <c r="U992" s="25"/>
    </row>
    <row r="993" spans="1:21" s="26" customFormat="1" ht="28.9" customHeight="1" x14ac:dyDescent="0.25">
      <c r="A993" s="101" t="s">
        <v>1303</v>
      </c>
      <c r="B993" s="95" t="s">
        <v>728</v>
      </c>
      <c r="C993" s="97">
        <v>1961</v>
      </c>
      <c r="D993" s="97" t="s">
        <v>21</v>
      </c>
      <c r="E993" s="97" t="s">
        <v>20</v>
      </c>
      <c r="F993" s="99">
        <v>5</v>
      </c>
      <c r="G993" s="99">
        <v>4</v>
      </c>
      <c r="H993" s="100">
        <v>3715.04</v>
      </c>
      <c r="I993" s="100">
        <v>1140.3</v>
      </c>
      <c r="J993" s="100">
        <v>2574.7399999999998</v>
      </c>
      <c r="K993" s="105">
        <f t="shared" si="116"/>
        <v>24930420</v>
      </c>
      <c r="L993" s="108">
        <v>0</v>
      </c>
      <c r="M993" s="108">
        <v>0</v>
      </c>
      <c r="N993" s="108">
        <v>0</v>
      </c>
      <c r="O993" s="100">
        <v>24930420</v>
      </c>
      <c r="P993" s="112">
        <f t="shared" si="115"/>
        <v>6710.6733709462078</v>
      </c>
      <c r="Q993" s="105">
        <v>9673</v>
      </c>
      <c r="R993" s="101" t="s">
        <v>43</v>
      </c>
      <c r="S993" s="25"/>
      <c r="T993" s="25"/>
      <c r="U993" s="25"/>
    </row>
    <row r="994" spans="1:21" s="26" customFormat="1" ht="28.9" customHeight="1" x14ac:dyDescent="0.25">
      <c r="A994" s="101" t="s">
        <v>1304</v>
      </c>
      <c r="B994" s="95" t="s">
        <v>729</v>
      </c>
      <c r="C994" s="97">
        <v>1961</v>
      </c>
      <c r="D994" s="97" t="s">
        <v>21</v>
      </c>
      <c r="E994" s="97" t="s">
        <v>20</v>
      </c>
      <c r="F994" s="99">
        <v>4</v>
      </c>
      <c r="G994" s="99">
        <v>4</v>
      </c>
      <c r="H994" s="100">
        <v>2546.7199999999998</v>
      </c>
      <c r="I994" s="100">
        <v>0</v>
      </c>
      <c r="J994" s="100">
        <v>2546.7199999999998</v>
      </c>
      <c r="K994" s="105">
        <f t="shared" si="116"/>
        <v>19497410</v>
      </c>
      <c r="L994" s="108">
        <v>0</v>
      </c>
      <c r="M994" s="108">
        <v>0</v>
      </c>
      <c r="N994" s="108">
        <v>0</v>
      </c>
      <c r="O994" s="100">
        <v>19497410</v>
      </c>
      <c r="P994" s="112">
        <f t="shared" si="115"/>
        <v>7655.8907143305905</v>
      </c>
      <c r="Q994" s="105">
        <v>9673</v>
      </c>
      <c r="R994" s="101" t="s">
        <v>43</v>
      </c>
      <c r="S994" s="25"/>
      <c r="T994" s="25"/>
      <c r="U994" s="25"/>
    </row>
    <row r="995" spans="1:21" s="26" customFormat="1" ht="28.9" customHeight="1" x14ac:dyDescent="0.25">
      <c r="A995" s="101" t="s">
        <v>1305</v>
      </c>
      <c r="B995" s="95" t="s">
        <v>730</v>
      </c>
      <c r="C995" s="97">
        <v>1959</v>
      </c>
      <c r="D995" s="97" t="s">
        <v>21</v>
      </c>
      <c r="E995" s="97" t="s">
        <v>20</v>
      </c>
      <c r="F995" s="99">
        <v>2</v>
      </c>
      <c r="G995" s="99">
        <v>2</v>
      </c>
      <c r="H995" s="100">
        <v>372.57</v>
      </c>
      <c r="I995" s="100">
        <v>0</v>
      </c>
      <c r="J995" s="100">
        <v>372.57</v>
      </c>
      <c r="K995" s="105">
        <f t="shared" si="116"/>
        <v>5152420</v>
      </c>
      <c r="L995" s="108">
        <v>0</v>
      </c>
      <c r="M995" s="108">
        <v>0</v>
      </c>
      <c r="N995" s="108">
        <v>0</v>
      </c>
      <c r="O995" s="100">
        <v>5152420</v>
      </c>
      <c r="P995" s="112">
        <f t="shared" si="115"/>
        <v>13829.401186354242</v>
      </c>
      <c r="Q995" s="105">
        <v>9673</v>
      </c>
      <c r="R995" s="117" t="s">
        <v>43</v>
      </c>
      <c r="S995" s="25"/>
      <c r="T995" s="25"/>
      <c r="U995" s="25"/>
    </row>
    <row r="996" spans="1:21" s="26" customFormat="1" ht="28.9" customHeight="1" x14ac:dyDescent="0.25">
      <c r="A996" s="101" t="s">
        <v>1306</v>
      </c>
      <c r="B996" s="95" t="s">
        <v>731</v>
      </c>
      <c r="C996" s="97">
        <v>1959</v>
      </c>
      <c r="D996" s="97" t="s">
        <v>21</v>
      </c>
      <c r="E996" s="97" t="s">
        <v>20</v>
      </c>
      <c r="F996" s="97">
        <v>2</v>
      </c>
      <c r="G996" s="97">
        <v>1</v>
      </c>
      <c r="H996" s="100">
        <v>279.94</v>
      </c>
      <c r="I996" s="100">
        <v>0</v>
      </c>
      <c r="J996" s="100">
        <v>279.94</v>
      </c>
      <c r="K996" s="105">
        <f t="shared" si="116"/>
        <v>3168560</v>
      </c>
      <c r="L996" s="108">
        <v>0</v>
      </c>
      <c r="M996" s="108">
        <v>0</v>
      </c>
      <c r="N996" s="108">
        <v>0</v>
      </c>
      <c r="O996" s="109">
        <v>3168560</v>
      </c>
      <c r="P996" s="112">
        <f t="shared" si="115"/>
        <v>11318.711152389798</v>
      </c>
      <c r="Q996" s="105">
        <v>9673</v>
      </c>
      <c r="R996" s="117" t="s">
        <v>43</v>
      </c>
      <c r="S996" s="25"/>
      <c r="T996" s="25"/>
      <c r="U996" s="25"/>
    </row>
    <row r="997" spans="1:21" s="26" customFormat="1" ht="28.9" customHeight="1" x14ac:dyDescent="0.25">
      <c r="A997" s="101" t="s">
        <v>1307</v>
      </c>
      <c r="B997" s="95" t="s">
        <v>732</v>
      </c>
      <c r="C997" s="97">
        <v>1959</v>
      </c>
      <c r="D997" s="97" t="s">
        <v>21</v>
      </c>
      <c r="E997" s="97" t="s">
        <v>20</v>
      </c>
      <c r="F997" s="97">
        <v>2</v>
      </c>
      <c r="G997" s="97">
        <v>1</v>
      </c>
      <c r="H997" s="100">
        <v>219.9</v>
      </c>
      <c r="I997" s="100">
        <v>0</v>
      </c>
      <c r="J997" s="100">
        <v>219.9</v>
      </c>
      <c r="K997" s="105">
        <f t="shared" si="116"/>
        <v>3144800</v>
      </c>
      <c r="L997" s="108">
        <v>0</v>
      </c>
      <c r="M997" s="108">
        <v>0</v>
      </c>
      <c r="N997" s="108">
        <v>0</v>
      </c>
      <c r="O997" s="100">
        <v>3144800</v>
      </c>
      <c r="P997" s="112">
        <f t="shared" si="115"/>
        <v>14301.045929968166</v>
      </c>
      <c r="Q997" s="105">
        <v>9673</v>
      </c>
      <c r="R997" s="117" t="s">
        <v>43</v>
      </c>
      <c r="S997" s="25"/>
      <c r="T997" s="25"/>
      <c r="U997" s="25"/>
    </row>
    <row r="998" spans="1:21" s="26" customFormat="1" ht="28.9" customHeight="1" x14ac:dyDescent="0.25">
      <c r="A998" s="101" t="s">
        <v>1308</v>
      </c>
      <c r="B998" s="95" t="s">
        <v>733</v>
      </c>
      <c r="C998" s="97">
        <v>1959</v>
      </c>
      <c r="D998" s="97" t="s">
        <v>21</v>
      </c>
      <c r="E998" s="97" t="s">
        <v>20</v>
      </c>
      <c r="F998" s="97">
        <v>2</v>
      </c>
      <c r="G998" s="97">
        <v>1</v>
      </c>
      <c r="H998" s="100">
        <v>282.76</v>
      </c>
      <c r="I998" s="100">
        <v>0</v>
      </c>
      <c r="J998" s="100">
        <v>282.76</v>
      </c>
      <c r="K998" s="105">
        <f t="shared" si="116"/>
        <v>3177140</v>
      </c>
      <c r="L998" s="108">
        <v>0</v>
      </c>
      <c r="M998" s="108">
        <v>0</v>
      </c>
      <c r="N998" s="108">
        <v>0</v>
      </c>
      <c r="O998" s="100">
        <v>3177140</v>
      </c>
      <c r="P998" s="112">
        <f t="shared" si="115"/>
        <v>11236.17201867308</v>
      </c>
      <c r="Q998" s="105">
        <v>9673</v>
      </c>
      <c r="R998" s="117" t="s">
        <v>43</v>
      </c>
      <c r="S998" s="30"/>
      <c r="T998" s="30"/>
      <c r="U998" s="25"/>
    </row>
    <row r="999" spans="1:21" s="26" customFormat="1" ht="28.9" customHeight="1" x14ac:dyDescent="0.25">
      <c r="A999" s="101" t="s">
        <v>1309</v>
      </c>
      <c r="B999" s="95" t="s">
        <v>734</v>
      </c>
      <c r="C999" s="97">
        <v>1960</v>
      </c>
      <c r="D999" s="97" t="s">
        <v>21</v>
      </c>
      <c r="E999" s="97" t="s">
        <v>20</v>
      </c>
      <c r="F999" s="97">
        <v>2</v>
      </c>
      <c r="G999" s="97">
        <v>2</v>
      </c>
      <c r="H999" s="100">
        <v>777.8</v>
      </c>
      <c r="I999" s="100">
        <v>638.5</v>
      </c>
      <c r="J999" s="100">
        <v>139.30000000000001</v>
      </c>
      <c r="K999" s="105">
        <f t="shared" si="116"/>
        <v>4593600</v>
      </c>
      <c r="L999" s="108">
        <v>0</v>
      </c>
      <c r="M999" s="108">
        <v>0</v>
      </c>
      <c r="N999" s="108">
        <v>0</v>
      </c>
      <c r="O999" s="109">
        <v>4593600</v>
      </c>
      <c r="P999" s="112">
        <f t="shared" si="115"/>
        <v>5905.8884031884809</v>
      </c>
      <c r="Q999" s="105">
        <v>9673</v>
      </c>
      <c r="R999" s="117" t="s">
        <v>43</v>
      </c>
      <c r="S999" s="25"/>
      <c r="T999" s="25"/>
      <c r="U999" s="25"/>
    </row>
    <row r="1000" spans="1:21" s="26" customFormat="1" ht="28.9" customHeight="1" x14ac:dyDescent="0.25">
      <c r="A1000" s="101" t="s">
        <v>1310</v>
      </c>
      <c r="B1000" s="95" t="s">
        <v>737</v>
      </c>
      <c r="C1000" s="97">
        <v>1950</v>
      </c>
      <c r="D1000" s="97" t="s">
        <v>21</v>
      </c>
      <c r="E1000" s="97" t="s">
        <v>20</v>
      </c>
      <c r="F1000" s="99">
        <v>2</v>
      </c>
      <c r="G1000" s="99">
        <v>2</v>
      </c>
      <c r="H1000" s="100">
        <v>820.44</v>
      </c>
      <c r="I1000" s="100">
        <v>0</v>
      </c>
      <c r="J1000" s="100">
        <v>820.44</v>
      </c>
      <c r="K1000" s="105">
        <f t="shared" si="116"/>
        <v>5021280</v>
      </c>
      <c r="L1000" s="108">
        <v>0</v>
      </c>
      <c r="M1000" s="108">
        <v>0</v>
      </c>
      <c r="N1000" s="108">
        <v>0</v>
      </c>
      <c r="O1000" s="100">
        <v>5021280</v>
      </c>
      <c r="P1000" s="112">
        <f t="shared" si="115"/>
        <v>6120.2281702501095</v>
      </c>
      <c r="Q1000" s="105">
        <v>9673</v>
      </c>
      <c r="R1000" s="117" t="s">
        <v>43</v>
      </c>
      <c r="S1000" s="25"/>
      <c r="T1000" s="25"/>
      <c r="U1000" s="25"/>
    </row>
    <row r="1001" spans="1:21" s="26" customFormat="1" ht="28.9" customHeight="1" x14ac:dyDescent="0.25">
      <c r="A1001" s="101" t="s">
        <v>1311</v>
      </c>
      <c r="B1001" s="95" t="s">
        <v>738</v>
      </c>
      <c r="C1001" s="97">
        <v>1950</v>
      </c>
      <c r="D1001" s="97" t="s">
        <v>21</v>
      </c>
      <c r="E1001" s="97" t="s">
        <v>843</v>
      </c>
      <c r="F1001" s="99">
        <v>2</v>
      </c>
      <c r="G1001" s="99">
        <v>2</v>
      </c>
      <c r="H1001" s="100">
        <v>729.8</v>
      </c>
      <c r="I1001" s="100">
        <v>0</v>
      </c>
      <c r="J1001" s="100">
        <v>729.8</v>
      </c>
      <c r="K1001" s="105">
        <f t="shared" si="116"/>
        <v>300000</v>
      </c>
      <c r="L1001" s="108">
        <v>0</v>
      </c>
      <c r="M1001" s="108">
        <v>0</v>
      </c>
      <c r="N1001" s="108">
        <v>0</v>
      </c>
      <c r="O1001" s="100">
        <v>300000</v>
      </c>
      <c r="P1001" s="112">
        <f t="shared" si="115"/>
        <v>411.07152644560153</v>
      </c>
      <c r="Q1001" s="105">
        <v>9673</v>
      </c>
      <c r="R1001" s="117" t="s">
        <v>43</v>
      </c>
      <c r="S1001" s="25"/>
      <c r="T1001" s="25"/>
      <c r="U1001" s="25"/>
    </row>
    <row r="1002" spans="1:21" s="26" customFormat="1" ht="28.9" customHeight="1" x14ac:dyDescent="0.25">
      <c r="A1002" s="101" t="s">
        <v>1312</v>
      </c>
      <c r="B1002" s="95" t="s">
        <v>735</v>
      </c>
      <c r="C1002" s="104">
        <v>1952</v>
      </c>
      <c r="D1002" s="104" t="s">
        <v>21</v>
      </c>
      <c r="E1002" s="104" t="s">
        <v>20</v>
      </c>
      <c r="F1002" s="115">
        <v>2</v>
      </c>
      <c r="G1002" s="115">
        <v>1</v>
      </c>
      <c r="H1002" s="119">
        <v>1545.2</v>
      </c>
      <c r="I1002" s="119">
        <v>566.6</v>
      </c>
      <c r="J1002" s="119">
        <v>978.6</v>
      </c>
      <c r="K1002" s="105">
        <f>SUM(L1002:O1002)</f>
        <v>2255774.0699999998</v>
      </c>
      <c r="L1002" s="108">
        <v>0</v>
      </c>
      <c r="M1002" s="108">
        <v>0</v>
      </c>
      <c r="N1002" s="108">
        <v>0</v>
      </c>
      <c r="O1002" s="100">
        <v>2255774.0699999998</v>
      </c>
      <c r="P1002" s="112">
        <f>K1002/H1002</f>
        <v>1459.8589632410042</v>
      </c>
      <c r="Q1002" s="105">
        <v>9673</v>
      </c>
      <c r="R1002" s="117" t="s">
        <v>41</v>
      </c>
      <c r="S1002" s="25"/>
      <c r="T1002" s="25"/>
      <c r="U1002" s="25"/>
    </row>
    <row r="1003" spans="1:21" s="26" customFormat="1" ht="28.9" customHeight="1" x14ac:dyDescent="0.25">
      <c r="A1003" s="101" t="s">
        <v>1313</v>
      </c>
      <c r="B1003" s="95" t="s">
        <v>736</v>
      </c>
      <c r="C1003" s="97">
        <v>1959</v>
      </c>
      <c r="D1003" s="97" t="s">
        <v>21</v>
      </c>
      <c r="E1003" s="97" t="s">
        <v>20</v>
      </c>
      <c r="F1003" s="99">
        <v>4</v>
      </c>
      <c r="G1003" s="99">
        <v>2</v>
      </c>
      <c r="H1003" s="100">
        <v>1259.8499999999999</v>
      </c>
      <c r="I1003" s="100">
        <v>0</v>
      </c>
      <c r="J1003" s="100">
        <v>1259.8499999999999</v>
      </c>
      <c r="K1003" s="105">
        <f>SUM(L1003:O1003)</f>
        <v>3942180</v>
      </c>
      <c r="L1003" s="108">
        <v>0</v>
      </c>
      <c r="M1003" s="108">
        <v>0</v>
      </c>
      <c r="N1003" s="108">
        <v>0</v>
      </c>
      <c r="O1003" s="100">
        <v>3942180</v>
      </c>
      <c r="P1003" s="112">
        <f>K1003/H1003</f>
        <v>3129.0867960471487</v>
      </c>
      <c r="Q1003" s="105">
        <v>9673</v>
      </c>
      <c r="R1003" s="117" t="s">
        <v>43</v>
      </c>
      <c r="S1003" s="30"/>
      <c r="T1003" s="30"/>
      <c r="U1003" s="25"/>
    </row>
    <row r="1004" spans="1:21" ht="42" customHeight="1" x14ac:dyDescent="0.25">
      <c r="A1004" s="193" t="s">
        <v>1066</v>
      </c>
      <c r="B1004" s="193"/>
      <c r="C1004" s="193"/>
      <c r="D1004" s="193"/>
      <c r="E1004" s="193"/>
      <c r="F1004" s="193"/>
      <c r="G1004" s="193"/>
      <c r="H1004" s="193"/>
      <c r="I1004" s="193"/>
      <c r="J1004" s="193"/>
      <c r="K1004" s="193"/>
      <c r="L1004" s="193"/>
      <c r="M1004" s="193"/>
      <c r="N1004" s="193"/>
      <c r="O1004" s="193"/>
      <c r="P1004" s="193"/>
      <c r="Q1004" s="193"/>
      <c r="R1004" s="193"/>
    </row>
    <row r="1005" spans="1:21" ht="42" customHeight="1" x14ac:dyDescent="0.25">
      <c r="A1005" s="172" t="s">
        <v>768</v>
      </c>
      <c r="B1005" s="172"/>
      <c r="C1005" s="102" t="s">
        <v>22</v>
      </c>
      <c r="D1005" s="102" t="s">
        <v>22</v>
      </c>
      <c r="E1005" s="102" t="s">
        <v>22</v>
      </c>
      <c r="F1005" s="134" t="s">
        <v>22</v>
      </c>
      <c r="G1005" s="134" t="s">
        <v>22</v>
      </c>
      <c r="H1005" s="135">
        <f t="shared" ref="H1005:N1005" si="117">SUM(H1006:H1010)</f>
        <v>3034</v>
      </c>
      <c r="I1005" s="135">
        <f t="shared" si="117"/>
        <v>1289.5</v>
      </c>
      <c r="J1005" s="135">
        <f t="shared" si="117"/>
        <v>3015.3</v>
      </c>
      <c r="K1005" s="135">
        <f t="shared" si="117"/>
        <v>12631102.300000001</v>
      </c>
      <c r="L1005" s="135">
        <f t="shared" si="117"/>
        <v>0</v>
      </c>
      <c r="M1005" s="135">
        <f t="shared" si="117"/>
        <v>0</v>
      </c>
      <c r="N1005" s="135">
        <f t="shared" si="117"/>
        <v>0</v>
      </c>
      <c r="O1005" s="135">
        <f>SUM(O1006:O1010)</f>
        <v>12631102.300000001</v>
      </c>
      <c r="P1005" s="51">
        <f>K1005/H1005</f>
        <v>4163.1846736980888</v>
      </c>
      <c r="Q1005" s="136" t="s">
        <v>22</v>
      </c>
      <c r="R1005" s="137" t="s">
        <v>22</v>
      </c>
    </row>
    <row r="1006" spans="1:21" ht="27" customHeight="1" x14ac:dyDescent="0.25">
      <c r="A1006" s="131" t="s">
        <v>1314</v>
      </c>
      <c r="B1006" s="95" t="s">
        <v>914</v>
      </c>
      <c r="C1006" s="97">
        <v>1972</v>
      </c>
      <c r="D1006" s="97" t="s">
        <v>21</v>
      </c>
      <c r="E1006" s="97" t="s">
        <v>20</v>
      </c>
      <c r="F1006" s="99">
        <v>2</v>
      </c>
      <c r="G1006" s="99">
        <v>1</v>
      </c>
      <c r="H1006" s="100">
        <v>217.1</v>
      </c>
      <c r="I1006" s="100">
        <v>217.1</v>
      </c>
      <c r="J1006" s="100">
        <v>162.4</v>
      </c>
      <c r="K1006" s="100">
        <f>SUM(L1006:O1006)</f>
        <v>419071.85</v>
      </c>
      <c r="L1006" s="100">
        <v>0</v>
      </c>
      <c r="M1006" s="100">
        <v>0</v>
      </c>
      <c r="N1006" s="100">
        <v>0</v>
      </c>
      <c r="O1006" s="100">
        <v>419071.85</v>
      </c>
      <c r="P1006" s="112">
        <f t="shared" ref="P1006:P1010" si="118">K1006/H1006</f>
        <v>1930.3171349608474</v>
      </c>
      <c r="Q1006" s="100">
        <v>9673</v>
      </c>
      <c r="R1006" s="117" t="s">
        <v>41</v>
      </c>
      <c r="S1006" s="16">
        <f>O1006+O1007+O1008+O1009</f>
        <v>2538146.2999999998</v>
      </c>
    </row>
    <row r="1007" spans="1:21" ht="27" customHeight="1" x14ac:dyDescent="0.25">
      <c r="A1007" s="131" t="s">
        <v>1315</v>
      </c>
      <c r="B1007" s="95" t="s">
        <v>915</v>
      </c>
      <c r="C1007" s="97">
        <v>1971</v>
      </c>
      <c r="D1007" s="97" t="s">
        <v>21</v>
      </c>
      <c r="E1007" s="97" t="s">
        <v>20</v>
      </c>
      <c r="F1007" s="99">
        <v>2</v>
      </c>
      <c r="G1007" s="99">
        <v>1</v>
      </c>
      <c r="H1007" s="100">
        <v>317.10000000000002</v>
      </c>
      <c r="I1007" s="100">
        <v>293.10000000000002</v>
      </c>
      <c r="J1007" s="100">
        <v>293.10000000000002</v>
      </c>
      <c r="K1007" s="100">
        <f>SUM(L1007:O1007)</f>
        <v>709295.13</v>
      </c>
      <c r="L1007" s="100">
        <v>0</v>
      </c>
      <c r="M1007" s="100">
        <v>0</v>
      </c>
      <c r="N1007" s="100">
        <v>0</v>
      </c>
      <c r="O1007" s="100">
        <v>709295.13</v>
      </c>
      <c r="P1007" s="112">
        <f t="shared" si="118"/>
        <v>2236.8184484389781</v>
      </c>
      <c r="Q1007" s="100">
        <v>9673</v>
      </c>
      <c r="R1007" s="117" t="s">
        <v>41</v>
      </c>
    </row>
    <row r="1008" spans="1:21" ht="27" customHeight="1" x14ac:dyDescent="0.25">
      <c r="A1008" s="131" t="s">
        <v>1316</v>
      </c>
      <c r="B1008" s="95" t="s">
        <v>916</v>
      </c>
      <c r="C1008" s="97">
        <v>1972</v>
      </c>
      <c r="D1008" s="104" t="s">
        <v>21</v>
      </c>
      <c r="E1008" s="97" t="s">
        <v>20</v>
      </c>
      <c r="F1008" s="99">
        <v>2</v>
      </c>
      <c r="G1008" s="99">
        <v>1</v>
      </c>
      <c r="H1008" s="100">
        <v>248.9</v>
      </c>
      <c r="I1008" s="100">
        <v>248.9</v>
      </c>
      <c r="J1008" s="100">
        <v>125</v>
      </c>
      <c r="K1008" s="100">
        <f>SUM(L1008:O1008)</f>
        <v>668196.1</v>
      </c>
      <c r="L1008" s="100">
        <v>0</v>
      </c>
      <c r="M1008" s="100">
        <v>0</v>
      </c>
      <c r="N1008" s="100">
        <v>0</v>
      </c>
      <c r="O1008" s="100">
        <v>668196.1</v>
      </c>
      <c r="P1008" s="112">
        <f t="shared" si="118"/>
        <v>2684.5966251506629</v>
      </c>
      <c r="Q1008" s="100">
        <v>9673</v>
      </c>
      <c r="R1008" s="117" t="s">
        <v>41</v>
      </c>
    </row>
    <row r="1009" spans="1:21" ht="27" customHeight="1" x14ac:dyDescent="0.25">
      <c r="A1009" s="131" t="s">
        <v>1317</v>
      </c>
      <c r="B1009" s="95" t="s">
        <v>917</v>
      </c>
      <c r="C1009" s="97">
        <v>1970</v>
      </c>
      <c r="D1009" s="97" t="s">
        <v>21</v>
      </c>
      <c r="E1009" s="97" t="s">
        <v>20</v>
      </c>
      <c r="F1009" s="99">
        <v>2</v>
      </c>
      <c r="G1009" s="99">
        <v>1</v>
      </c>
      <c r="H1009" s="100">
        <v>393.6</v>
      </c>
      <c r="I1009" s="100">
        <v>357.6</v>
      </c>
      <c r="J1009" s="100">
        <v>750.3</v>
      </c>
      <c r="K1009" s="100">
        <f>SUM(L1009:O1009)</f>
        <v>741583.22</v>
      </c>
      <c r="L1009" s="100">
        <v>0</v>
      </c>
      <c r="M1009" s="100">
        <v>0</v>
      </c>
      <c r="N1009" s="100">
        <v>0</v>
      </c>
      <c r="O1009" s="100">
        <v>741583.22</v>
      </c>
      <c r="P1009" s="112">
        <f t="shared" si="118"/>
        <v>1884.1037093495934</v>
      </c>
      <c r="Q1009" s="100">
        <v>9673</v>
      </c>
      <c r="R1009" s="117" t="s">
        <v>41</v>
      </c>
    </row>
    <row r="1010" spans="1:21" s="26" customFormat="1" ht="27" customHeight="1" x14ac:dyDescent="0.25">
      <c r="A1010" s="131" t="s">
        <v>1318</v>
      </c>
      <c r="B1010" s="95" t="s">
        <v>750</v>
      </c>
      <c r="C1010" s="97">
        <v>1985</v>
      </c>
      <c r="D1010" s="97" t="s">
        <v>21</v>
      </c>
      <c r="E1010" s="97" t="s">
        <v>20</v>
      </c>
      <c r="F1010" s="99">
        <v>3</v>
      </c>
      <c r="G1010" s="99">
        <v>3</v>
      </c>
      <c r="H1010" s="109">
        <v>1857.3</v>
      </c>
      <c r="I1010" s="109">
        <v>172.8</v>
      </c>
      <c r="J1010" s="109">
        <v>1684.5</v>
      </c>
      <c r="K1010" s="105">
        <f>SUM(L1010:O1010)</f>
        <v>10092956</v>
      </c>
      <c r="L1010" s="109">
        <v>0</v>
      </c>
      <c r="M1010" s="109">
        <v>0</v>
      </c>
      <c r="N1010" s="109">
        <v>0</v>
      </c>
      <c r="O1010" s="100">
        <v>10092956</v>
      </c>
      <c r="P1010" s="112">
        <f t="shared" si="118"/>
        <v>5434.2087977171168</v>
      </c>
      <c r="Q1010" s="105">
        <v>9673</v>
      </c>
      <c r="R1010" s="117" t="s">
        <v>43</v>
      </c>
      <c r="S1010" s="25"/>
      <c r="T1010" s="25"/>
      <c r="U1010" s="25"/>
    </row>
    <row r="1011" spans="1:21" ht="42" customHeight="1" x14ac:dyDescent="0.25">
      <c r="A1011" s="193" t="s">
        <v>1067</v>
      </c>
      <c r="B1011" s="193"/>
      <c r="C1011" s="193"/>
      <c r="D1011" s="193"/>
      <c r="E1011" s="193"/>
      <c r="F1011" s="193"/>
      <c r="G1011" s="193"/>
      <c r="H1011" s="193"/>
      <c r="I1011" s="193"/>
      <c r="J1011" s="193"/>
      <c r="K1011" s="193"/>
      <c r="L1011" s="193"/>
      <c r="M1011" s="193"/>
      <c r="N1011" s="193"/>
      <c r="O1011" s="193"/>
      <c r="P1011" s="193"/>
      <c r="Q1011" s="193"/>
      <c r="R1011" s="193"/>
    </row>
    <row r="1012" spans="1:21" ht="42" customHeight="1" x14ac:dyDescent="0.25">
      <c r="A1012" s="172" t="s">
        <v>764</v>
      </c>
      <c r="B1012" s="172"/>
      <c r="C1012" s="102" t="s">
        <v>22</v>
      </c>
      <c r="D1012" s="102" t="s">
        <v>22</v>
      </c>
      <c r="E1012" s="102" t="s">
        <v>22</v>
      </c>
      <c r="F1012" s="134" t="s">
        <v>22</v>
      </c>
      <c r="G1012" s="134" t="s">
        <v>22</v>
      </c>
      <c r="H1012" s="135">
        <f t="shared" ref="H1012:N1012" si="119">SUM(H1013:H1017)</f>
        <v>1653.4</v>
      </c>
      <c r="I1012" s="135">
        <f t="shared" si="119"/>
        <v>470.5</v>
      </c>
      <c r="J1012" s="135">
        <f t="shared" si="119"/>
        <v>969.69999999999993</v>
      </c>
      <c r="K1012" s="135">
        <f t="shared" si="119"/>
        <v>18966279.669999998</v>
      </c>
      <c r="L1012" s="135">
        <f t="shared" si="119"/>
        <v>0</v>
      </c>
      <c r="M1012" s="135">
        <f t="shared" si="119"/>
        <v>0</v>
      </c>
      <c r="N1012" s="135">
        <f t="shared" si="119"/>
        <v>0</v>
      </c>
      <c r="O1012" s="135">
        <f>SUM(O1013:O1017)</f>
        <v>18966279.669999998</v>
      </c>
      <c r="P1012" s="51">
        <f>K1012/H1012</f>
        <v>11471.077579533081</v>
      </c>
      <c r="Q1012" s="136" t="s">
        <v>22</v>
      </c>
      <c r="R1012" s="137" t="s">
        <v>22</v>
      </c>
    </row>
    <row r="1013" spans="1:21" s="26" customFormat="1" ht="27" customHeight="1" x14ac:dyDescent="0.25">
      <c r="A1013" s="101" t="s">
        <v>1319</v>
      </c>
      <c r="B1013" s="95" t="s">
        <v>751</v>
      </c>
      <c r="C1013" s="97">
        <v>1960</v>
      </c>
      <c r="D1013" s="97" t="s">
        <v>21</v>
      </c>
      <c r="E1013" s="97" t="s">
        <v>20</v>
      </c>
      <c r="F1013" s="99">
        <v>2</v>
      </c>
      <c r="G1013" s="99">
        <v>2</v>
      </c>
      <c r="H1013" s="100">
        <v>518.1</v>
      </c>
      <c r="I1013" s="100">
        <v>127.1</v>
      </c>
      <c r="J1013" s="100">
        <v>283</v>
      </c>
      <c r="K1013" s="105">
        <f>SUM(L1013:O1013)</f>
        <v>5403620.9500000002</v>
      </c>
      <c r="L1013" s="100">
        <v>0</v>
      </c>
      <c r="M1013" s="100">
        <v>0</v>
      </c>
      <c r="N1013" s="100">
        <v>0</v>
      </c>
      <c r="O1013" s="100">
        <v>5403620.9500000002</v>
      </c>
      <c r="P1013" s="112">
        <f>K1013/H1013</f>
        <v>10429.687222543911</v>
      </c>
      <c r="Q1013" s="105">
        <v>9673</v>
      </c>
      <c r="R1013" s="117" t="s">
        <v>42</v>
      </c>
      <c r="S1013" s="25"/>
      <c r="T1013" s="25"/>
      <c r="U1013" s="25"/>
    </row>
    <row r="1014" spans="1:21" s="26" customFormat="1" ht="27" customHeight="1" x14ac:dyDescent="0.25">
      <c r="A1014" s="101" t="s">
        <v>1320</v>
      </c>
      <c r="B1014" s="95" t="s">
        <v>752</v>
      </c>
      <c r="C1014" s="97">
        <v>1960</v>
      </c>
      <c r="D1014" s="97" t="s">
        <v>21</v>
      </c>
      <c r="E1014" s="97" t="s">
        <v>20</v>
      </c>
      <c r="F1014" s="99">
        <v>2</v>
      </c>
      <c r="G1014" s="99">
        <v>2</v>
      </c>
      <c r="H1014" s="100">
        <v>492.4</v>
      </c>
      <c r="I1014" s="100">
        <v>123.9</v>
      </c>
      <c r="J1014" s="100">
        <v>263.3</v>
      </c>
      <c r="K1014" s="105">
        <f>SUM(L1014:O1014)</f>
        <v>5273691.68</v>
      </c>
      <c r="L1014" s="100">
        <v>0</v>
      </c>
      <c r="M1014" s="100">
        <v>0</v>
      </c>
      <c r="N1014" s="100">
        <v>0</v>
      </c>
      <c r="O1014" s="100">
        <v>5273691.68</v>
      </c>
      <c r="P1014" s="112">
        <f>K1014/H1014</f>
        <v>10710.178066612511</v>
      </c>
      <c r="Q1014" s="105">
        <v>9673</v>
      </c>
      <c r="R1014" s="117" t="s">
        <v>42</v>
      </c>
      <c r="S1014" s="25"/>
      <c r="T1014" s="25"/>
      <c r="U1014" s="25"/>
    </row>
    <row r="1015" spans="1:21" s="26" customFormat="1" ht="27" customHeight="1" x14ac:dyDescent="0.25">
      <c r="A1015" s="155" t="s">
        <v>1321</v>
      </c>
      <c r="B1015" s="198" t="s">
        <v>754</v>
      </c>
      <c r="C1015" s="169">
        <v>1950</v>
      </c>
      <c r="D1015" s="169" t="s">
        <v>21</v>
      </c>
      <c r="E1015" s="169" t="s">
        <v>20</v>
      </c>
      <c r="F1015" s="208">
        <v>2</v>
      </c>
      <c r="G1015" s="208">
        <v>1</v>
      </c>
      <c r="H1015" s="209">
        <v>225.3</v>
      </c>
      <c r="I1015" s="209">
        <v>61.4</v>
      </c>
      <c r="J1015" s="209">
        <v>163.9</v>
      </c>
      <c r="K1015" s="105">
        <f>SUM(L1015:O1015)</f>
        <v>34252.04</v>
      </c>
      <c r="L1015" s="109">
        <v>0</v>
      </c>
      <c r="M1015" s="109">
        <v>0</v>
      </c>
      <c r="N1015" s="109">
        <v>0</v>
      </c>
      <c r="O1015" s="100">
        <v>34252.04</v>
      </c>
      <c r="P1015" s="112">
        <f>K1015/H1015</f>
        <v>152.02858411007546</v>
      </c>
      <c r="Q1015" s="105">
        <v>9673</v>
      </c>
      <c r="R1015" s="117" t="s">
        <v>41</v>
      </c>
      <c r="S1015" s="30">
        <f>O1015</f>
        <v>34252.04</v>
      </c>
      <c r="T1015" s="25"/>
      <c r="U1015" s="25"/>
    </row>
    <row r="1016" spans="1:21" s="26" customFormat="1" ht="27" customHeight="1" x14ac:dyDescent="0.25">
      <c r="A1016" s="155"/>
      <c r="B1016" s="198"/>
      <c r="C1016" s="169"/>
      <c r="D1016" s="169"/>
      <c r="E1016" s="169"/>
      <c r="F1016" s="208"/>
      <c r="G1016" s="208"/>
      <c r="H1016" s="209"/>
      <c r="I1016" s="209"/>
      <c r="J1016" s="209"/>
      <c r="K1016" s="105">
        <f>SUM(L1016:O1016)</f>
        <v>2984155</v>
      </c>
      <c r="L1016" s="109">
        <v>0</v>
      </c>
      <c r="M1016" s="109">
        <v>0</v>
      </c>
      <c r="N1016" s="109">
        <v>0</v>
      </c>
      <c r="O1016" s="100">
        <v>2984155</v>
      </c>
      <c r="P1016" s="112">
        <f>K1016/H1015</f>
        <v>13245.250776742121</v>
      </c>
      <c r="Q1016" s="105">
        <v>9673</v>
      </c>
      <c r="R1016" s="117" t="s">
        <v>42</v>
      </c>
      <c r="S1016" s="25"/>
      <c r="T1016" s="25"/>
      <c r="U1016" s="25"/>
    </row>
    <row r="1017" spans="1:21" s="26" customFormat="1" ht="27" customHeight="1" x14ac:dyDescent="0.25">
      <c r="A1017" s="101" t="s">
        <v>1322</v>
      </c>
      <c r="B1017" s="95" t="s">
        <v>755</v>
      </c>
      <c r="C1017" s="97">
        <v>1966</v>
      </c>
      <c r="D1017" s="97" t="s">
        <v>21</v>
      </c>
      <c r="E1017" s="97" t="s">
        <v>20</v>
      </c>
      <c r="F1017" s="99">
        <v>2</v>
      </c>
      <c r="G1017" s="99">
        <v>2</v>
      </c>
      <c r="H1017" s="109">
        <v>417.6</v>
      </c>
      <c r="I1017" s="109">
        <v>158.1</v>
      </c>
      <c r="J1017" s="109">
        <v>259.5</v>
      </c>
      <c r="K1017" s="105">
        <f>SUM(L1017:O1017)</f>
        <v>5270560</v>
      </c>
      <c r="L1017" s="109">
        <v>0</v>
      </c>
      <c r="M1017" s="109">
        <v>0</v>
      </c>
      <c r="N1017" s="109">
        <v>0</v>
      </c>
      <c r="O1017" s="100">
        <v>5270560</v>
      </c>
      <c r="P1017" s="112">
        <f>K1017/H1017</f>
        <v>12621.072796934865</v>
      </c>
      <c r="Q1017" s="105">
        <v>9673</v>
      </c>
      <c r="R1017" s="117" t="s">
        <v>43</v>
      </c>
      <c r="S1017" s="25"/>
      <c r="T1017" s="25"/>
      <c r="U1017" s="25"/>
    </row>
    <row r="1018" spans="1:21" ht="42" customHeight="1" x14ac:dyDescent="0.25">
      <c r="A1018" s="193" t="s">
        <v>1068</v>
      </c>
      <c r="B1018" s="193"/>
      <c r="C1018" s="193"/>
      <c r="D1018" s="193"/>
      <c r="E1018" s="193"/>
      <c r="F1018" s="193"/>
      <c r="G1018" s="193"/>
      <c r="H1018" s="193"/>
      <c r="I1018" s="193"/>
      <c r="J1018" s="193"/>
      <c r="K1018" s="193"/>
      <c r="L1018" s="193"/>
      <c r="M1018" s="193"/>
      <c r="N1018" s="193"/>
      <c r="O1018" s="193"/>
      <c r="P1018" s="193"/>
      <c r="Q1018" s="193"/>
      <c r="R1018" s="193"/>
    </row>
    <row r="1019" spans="1:21" ht="42" customHeight="1" x14ac:dyDescent="0.25">
      <c r="A1019" s="172" t="s">
        <v>1037</v>
      </c>
      <c r="B1019" s="172"/>
      <c r="C1019" s="102" t="s">
        <v>22</v>
      </c>
      <c r="D1019" s="102" t="s">
        <v>22</v>
      </c>
      <c r="E1019" s="102" t="s">
        <v>22</v>
      </c>
      <c r="F1019" s="134" t="s">
        <v>22</v>
      </c>
      <c r="G1019" s="134" t="s">
        <v>22</v>
      </c>
      <c r="H1019" s="135">
        <f t="shared" ref="H1019:N1019" si="120">SUM(H1020)</f>
        <v>3650.8</v>
      </c>
      <c r="I1019" s="135">
        <f t="shared" si="120"/>
        <v>67.400000000000006</v>
      </c>
      <c r="J1019" s="135">
        <f t="shared" si="120"/>
        <v>3232.5</v>
      </c>
      <c r="K1019" s="135">
        <f t="shared" si="120"/>
        <v>8496840</v>
      </c>
      <c r="L1019" s="135">
        <f t="shared" si="120"/>
        <v>0</v>
      </c>
      <c r="M1019" s="135">
        <f t="shared" si="120"/>
        <v>0</v>
      </c>
      <c r="N1019" s="135">
        <f t="shared" si="120"/>
        <v>0</v>
      </c>
      <c r="O1019" s="135">
        <f>SUM(O1020)</f>
        <v>8496840</v>
      </c>
      <c r="P1019" s="51">
        <f>K1019/H1019</f>
        <v>2327.3912567108578</v>
      </c>
      <c r="Q1019" s="136" t="s">
        <v>22</v>
      </c>
      <c r="R1019" s="137" t="s">
        <v>22</v>
      </c>
    </row>
    <row r="1020" spans="1:21" s="26" customFormat="1" ht="23.1" customHeight="1" x14ac:dyDescent="0.25">
      <c r="A1020" s="101" t="s">
        <v>1323</v>
      </c>
      <c r="B1020" s="95" t="s">
        <v>999</v>
      </c>
      <c r="C1020" s="97">
        <v>1984</v>
      </c>
      <c r="D1020" s="97">
        <v>2014</v>
      </c>
      <c r="E1020" s="97" t="s">
        <v>23</v>
      </c>
      <c r="F1020" s="99">
        <v>5</v>
      </c>
      <c r="G1020" s="99">
        <v>3</v>
      </c>
      <c r="H1020" s="100">
        <v>3650.8</v>
      </c>
      <c r="I1020" s="100">
        <v>67.400000000000006</v>
      </c>
      <c r="J1020" s="100">
        <v>3232.5</v>
      </c>
      <c r="K1020" s="105">
        <f>SUM(L1020:O1020)</f>
        <v>8496840</v>
      </c>
      <c r="L1020" s="100">
        <v>0</v>
      </c>
      <c r="M1020" s="100">
        <v>0</v>
      </c>
      <c r="N1020" s="100">
        <v>0</v>
      </c>
      <c r="O1020" s="100">
        <v>8496840</v>
      </c>
      <c r="P1020" s="112">
        <f>K1020/H1020</f>
        <v>2327.3912567108578</v>
      </c>
      <c r="Q1020" s="105">
        <v>9673</v>
      </c>
      <c r="R1020" s="117" t="s">
        <v>43</v>
      </c>
      <c r="S1020" s="25"/>
      <c r="T1020" s="25"/>
      <c r="U1020" s="25"/>
    </row>
    <row r="1021" spans="1:21" ht="42" customHeight="1" x14ac:dyDescent="0.25">
      <c r="A1021" s="193" t="s">
        <v>1069</v>
      </c>
      <c r="B1021" s="193"/>
      <c r="C1021" s="193"/>
      <c r="D1021" s="193"/>
      <c r="E1021" s="193"/>
      <c r="F1021" s="193"/>
      <c r="G1021" s="193"/>
      <c r="H1021" s="193"/>
      <c r="I1021" s="193"/>
      <c r="J1021" s="193"/>
      <c r="K1021" s="193"/>
      <c r="L1021" s="193"/>
      <c r="M1021" s="193"/>
      <c r="N1021" s="193"/>
      <c r="O1021" s="193"/>
      <c r="P1021" s="193"/>
      <c r="Q1021" s="193"/>
      <c r="R1021" s="193"/>
    </row>
    <row r="1022" spans="1:21" ht="42" customHeight="1" x14ac:dyDescent="0.25">
      <c r="A1022" s="172" t="s">
        <v>992</v>
      </c>
      <c r="B1022" s="172"/>
      <c r="C1022" s="102" t="s">
        <v>22</v>
      </c>
      <c r="D1022" s="102" t="s">
        <v>22</v>
      </c>
      <c r="E1022" s="102" t="s">
        <v>22</v>
      </c>
      <c r="F1022" s="134" t="s">
        <v>22</v>
      </c>
      <c r="G1022" s="134" t="s">
        <v>22</v>
      </c>
      <c r="H1022" s="135">
        <f t="shared" ref="H1022:N1022" si="121">SUM(H1023:H1025)</f>
        <v>3225.6</v>
      </c>
      <c r="I1022" s="135">
        <f t="shared" si="121"/>
        <v>0</v>
      </c>
      <c r="J1022" s="135">
        <f t="shared" si="121"/>
        <v>2871.5</v>
      </c>
      <c r="K1022" s="135">
        <f t="shared" si="121"/>
        <v>12881666</v>
      </c>
      <c r="L1022" s="135">
        <f t="shared" si="121"/>
        <v>0</v>
      </c>
      <c r="M1022" s="135">
        <f t="shared" si="121"/>
        <v>0</v>
      </c>
      <c r="N1022" s="135">
        <f t="shared" si="121"/>
        <v>0</v>
      </c>
      <c r="O1022" s="135">
        <f>SUM(O1023:O1025)</f>
        <v>12881666</v>
      </c>
      <c r="P1022" s="51">
        <f>K1022/H1022</f>
        <v>3993.5720486111113</v>
      </c>
      <c r="Q1022" s="136" t="s">
        <v>22</v>
      </c>
      <c r="R1022" s="137" t="s">
        <v>22</v>
      </c>
    </row>
    <row r="1023" spans="1:21" s="26" customFormat="1" ht="27" customHeight="1" x14ac:dyDescent="0.25">
      <c r="A1023" s="101" t="s">
        <v>1324</v>
      </c>
      <c r="B1023" s="95" t="s">
        <v>993</v>
      </c>
      <c r="C1023" s="97">
        <v>1989</v>
      </c>
      <c r="D1023" s="97" t="s">
        <v>21</v>
      </c>
      <c r="E1023" s="97" t="s">
        <v>23</v>
      </c>
      <c r="F1023" s="99">
        <v>2</v>
      </c>
      <c r="G1023" s="99">
        <v>2</v>
      </c>
      <c r="H1023" s="100">
        <v>639</v>
      </c>
      <c r="I1023" s="100">
        <v>0</v>
      </c>
      <c r="J1023" s="100">
        <v>284.89999999999998</v>
      </c>
      <c r="K1023" s="105">
        <f>SUM(L1023:O1023)</f>
        <v>4295066</v>
      </c>
      <c r="L1023" s="100">
        <v>0</v>
      </c>
      <c r="M1023" s="100">
        <v>0</v>
      </c>
      <c r="N1023" s="100">
        <v>0</v>
      </c>
      <c r="O1023" s="100">
        <v>4295066</v>
      </c>
      <c r="P1023" s="112">
        <f>K1023/H1023</f>
        <v>6721.54303599374</v>
      </c>
      <c r="Q1023" s="105">
        <v>9673</v>
      </c>
      <c r="R1023" s="117" t="s">
        <v>42</v>
      </c>
      <c r="S1023" s="25"/>
      <c r="T1023" s="25"/>
      <c r="U1023" s="25"/>
    </row>
    <row r="1024" spans="1:21" s="26" customFormat="1" ht="27" customHeight="1" x14ac:dyDescent="0.25">
      <c r="A1024" s="101" t="s">
        <v>1325</v>
      </c>
      <c r="B1024" s="95" t="s">
        <v>1424</v>
      </c>
      <c r="C1024" s="97">
        <v>1961</v>
      </c>
      <c r="D1024" s="97" t="s">
        <v>21</v>
      </c>
      <c r="E1024" s="97" t="s">
        <v>20</v>
      </c>
      <c r="F1024" s="99">
        <v>4</v>
      </c>
      <c r="G1024" s="99">
        <v>2</v>
      </c>
      <c r="H1024" s="100">
        <v>1292.8</v>
      </c>
      <c r="I1024" s="100">
        <v>0</v>
      </c>
      <c r="J1024" s="100">
        <v>1292.8</v>
      </c>
      <c r="K1024" s="105">
        <f>SUM(L1024:O1024)</f>
        <v>4342800</v>
      </c>
      <c r="L1024" s="108">
        <v>0</v>
      </c>
      <c r="M1024" s="108">
        <v>0</v>
      </c>
      <c r="N1024" s="108">
        <v>0</v>
      </c>
      <c r="O1024" s="100">
        <v>4342800</v>
      </c>
      <c r="P1024" s="112">
        <f>K1024/H1024</f>
        <v>3359.220297029703</v>
      </c>
      <c r="Q1024" s="105">
        <v>9673</v>
      </c>
      <c r="R1024" s="101" t="s">
        <v>43</v>
      </c>
      <c r="S1024" s="25"/>
      <c r="T1024" s="25"/>
      <c r="U1024" s="25"/>
    </row>
    <row r="1025" spans="1:21" s="26" customFormat="1" ht="27" customHeight="1" x14ac:dyDescent="0.25">
      <c r="A1025" s="101" t="s">
        <v>1326</v>
      </c>
      <c r="B1025" s="95" t="s">
        <v>1425</v>
      </c>
      <c r="C1025" s="97">
        <v>1961</v>
      </c>
      <c r="D1025" s="97" t="s">
        <v>21</v>
      </c>
      <c r="E1025" s="97" t="s">
        <v>20</v>
      </c>
      <c r="F1025" s="99">
        <v>4</v>
      </c>
      <c r="G1025" s="99">
        <v>2</v>
      </c>
      <c r="H1025" s="100">
        <v>1293.8</v>
      </c>
      <c r="I1025" s="100">
        <v>0</v>
      </c>
      <c r="J1025" s="100">
        <v>1293.8</v>
      </c>
      <c r="K1025" s="105">
        <f>SUM(L1025:O1025)</f>
        <v>4243800</v>
      </c>
      <c r="L1025" s="108">
        <v>0</v>
      </c>
      <c r="M1025" s="108">
        <v>0</v>
      </c>
      <c r="N1025" s="108">
        <v>0</v>
      </c>
      <c r="O1025" s="100">
        <v>4243800</v>
      </c>
      <c r="P1025" s="112">
        <f>K1025/H1025</f>
        <v>3280.1051167104656</v>
      </c>
      <c r="Q1025" s="105">
        <v>9673</v>
      </c>
      <c r="R1025" s="101" t="s">
        <v>43</v>
      </c>
      <c r="S1025" s="25"/>
      <c r="T1025" s="25"/>
      <c r="U1025" s="25"/>
    </row>
    <row r="1026" spans="1:21" ht="42" customHeight="1" x14ac:dyDescent="0.25">
      <c r="A1026" s="193" t="s">
        <v>1070</v>
      </c>
      <c r="B1026" s="193"/>
      <c r="C1026" s="193"/>
      <c r="D1026" s="193"/>
      <c r="E1026" s="193"/>
      <c r="F1026" s="193"/>
      <c r="G1026" s="193"/>
      <c r="H1026" s="193"/>
      <c r="I1026" s="193"/>
      <c r="J1026" s="193"/>
      <c r="K1026" s="193"/>
      <c r="L1026" s="193"/>
      <c r="M1026" s="193"/>
      <c r="N1026" s="193"/>
      <c r="O1026" s="193"/>
      <c r="P1026" s="193"/>
      <c r="Q1026" s="193"/>
      <c r="R1026" s="193"/>
    </row>
    <row r="1027" spans="1:21" ht="42" customHeight="1" x14ac:dyDescent="0.25">
      <c r="A1027" s="172" t="s">
        <v>765</v>
      </c>
      <c r="B1027" s="172"/>
      <c r="C1027" s="102" t="s">
        <v>22</v>
      </c>
      <c r="D1027" s="102" t="s">
        <v>22</v>
      </c>
      <c r="E1027" s="102" t="s">
        <v>22</v>
      </c>
      <c r="F1027" s="134" t="s">
        <v>22</v>
      </c>
      <c r="G1027" s="134" t="s">
        <v>22</v>
      </c>
      <c r="H1027" s="135">
        <f t="shared" ref="H1027:N1027" si="122">SUM(H1028)</f>
        <v>377.8</v>
      </c>
      <c r="I1027" s="135">
        <f t="shared" si="122"/>
        <v>115.6</v>
      </c>
      <c r="J1027" s="135">
        <f t="shared" si="122"/>
        <v>262.2</v>
      </c>
      <c r="K1027" s="135">
        <f t="shared" si="122"/>
        <v>4677280</v>
      </c>
      <c r="L1027" s="135">
        <f t="shared" si="122"/>
        <v>0</v>
      </c>
      <c r="M1027" s="135">
        <f t="shared" si="122"/>
        <v>0</v>
      </c>
      <c r="N1027" s="135">
        <f t="shared" si="122"/>
        <v>0</v>
      </c>
      <c r="O1027" s="135">
        <f>SUM(O1028)</f>
        <v>4677280</v>
      </c>
      <c r="P1027" s="51">
        <f>K1027/H1027</f>
        <v>12380.307040762307</v>
      </c>
      <c r="Q1027" s="136" t="s">
        <v>22</v>
      </c>
      <c r="R1027" s="137" t="s">
        <v>22</v>
      </c>
    </row>
    <row r="1028" spans="1:21" s="26" customFormat="1" ht="27" customHeight="1" x14ac:dyDescent="0.25">
      <c r="A1028" s="117" t="s">
        <v>1327</v>
      </c>
      <c r="B1028" s="95" t="s">
        <v>744</v>
      </c>
      <c r="C1028" s="97">
        <v>1960</v>
      </c>
      <c r="D1028" s="97">
        <v>2010</v>
      </c>
      <c r="E1028" s="97" t="s">
        <v>20</v>
      </c>
      <c r="F1028" s="99">
        <v>2</v>
      </c>
      <c r="G1028" s="99">
        <v>2</v>
      </c>
      <c r="H1028" s="100">
        <v>377.8</v>
      </c>
      <c r="I1028" s="100">
        <v>115.6</v>
      </c>
      <c r="J1028" s="100">
        <v>262.2</v>
      </c>
      <c r="K1028" s="105">
        <f>SUM(L1028:O1028)</f>
        <v>4677280</v>
      </c>
      <c r="L1028" s="100">
        <v>0</v>
      </c>
      <c r="M1028" s="100">
        <v>0</v>
      </c>
      <c r="N1028" s="100">
        <v>0</v>
      </c>
      <c r="O1028" s="100">
        <v>4677280</v>
      </c>
      <c r="P1028" s="112">
        <f>K1028/H1028</f>
        <v>12380.307040762307</v>
      </c>
      <c r="Q1028" s="105">
        <v>9673</v>
      </c>
      <c r="R1028" s="117" t="s">
        <v>43</v>
      </c>
      <c r="S1028" s="25"/>
      <c r="T1028" s="25"/>
      <c r="U1028" s="25"/>
    </row>
    <row r="1029" spans="1:21" ht="42" customHeight="1" x14ac:dyDescent="0.25">
      <c r="A1029" s="193" t="s">
        <v>1074</v>
      </c>
      <c r="B1029" s="193"/>
      <c r="C1029" s="193"/>
      <c r="D1029" s="193"/>
      <c r="E1029" s="193"/>
      <c r="F1029" s="193"/>
      <c r="G1029" s="193"/>
      <c r="H1029" s="193"/>
      <c r="I1029" s="193"/>
      <c r="J1029" s="193"/>
      <c r="K1029" s="193"/>
      <c r="L1029" s="193"/>
      <c r="M1029" s="193"/>
      <c r="N1029" s="193"/>
      <c r="O1029" s="193"/>
      <c r="P1029" s="193"/>
      <c r="Q1029" s="193"/>
      <c r="R1029" s="193"/>
    </row>
    <row r="1030" spans="1:21" ht="42" customHeight="1" x14ac:dyDescent="0.25">
      <c r="A1030" s="172" t="s">
        <v>1075</v>
      </c>
      <c r="B1030" s="172"/>
      <c r="C1030" s="102" t="s">
        <v>22</v>
      </c>
      <c r="D1030" s="102" t="s">
        <v>22</v>
      </c>
      <c r="E1030" s="102" t="s">
        <v>22</v>
      </c>
      <c r="F1030" s="134" t="s">
        <v>22</v>
      </c>
      <c r="G1030" s="134" t="s">
        <v>22</v>
      </c>
      <c r="H1030" s="135">
        <f>SUM(H1031)</f>
        <v>5671.25</v>
      </c>
      <c r="I1030" s="135">
        <f t="shared" ref="I1030:P1030" si="123">SUM(I1031)</f>
        <v>45.01</v>
      </c>
      <c r="J1030" s="135">
        <f t="shared" si="123"/>
        <v>4290.54</v>
      </c>
      <c r="K1030" s="135">
        <f t="shared" si="123"/>
        <v>4917250</v>
      </c>
      <c r="L1030" s="135">
        <f t="shared" si="123"/>
        <v>0</v>
      </c>
      <c r="M1030" s="135">
        <f t="shared" si="123"/>
        <v>0</v>
      </c>
      <c r="N1030" s="135">
        <f t="shared" si="123"/>
        <v>0</v>
      </c>
      <c r="O1030" s="135">
        <f t="shared" si="123"/>
        <v>4917250</v>
      </c>
      <c r="P1030" s="135">
        <f t="shared" si="123"/>
        <v>867.04871060171922</v>
      </c>
      <c r="Q1030" s="136" t="s">
        <v>22</v>
      </c>
      <c r="R1030" s="137" t="s">
        <v>22</v>
      </c>
    </row>
    <row r="1031" spans="1:21" s="26" customFormat="1" ht="27" customHeight="1" x14ac:dyDescent="0.25">
      <c r="A1031" s="101" t="s">
        <v>1328</v>
      </c>
      <c r="B1031" s="95" t="s">
        <v>1076</v>
      </c>
      <c r="C1031" s="75">
        <v>1982</v>
      </c>
      <c r="D1031" s="97" t="s">
        <v>21</v>
      </c>
      <c r="E1031" s="97" t="s">
        <v>23</v>
      </c>
      <c r="F1031" s="99">
        <v>5</v>
      </c>
      <c r="G1031" s="99">
        <v>6</v>
      </c>
      <c r="H1031" s="100">
        <v>5671.25</v>
      </c>
      <c r="I1031" s="100">
        <v>45.01</v>
      </c>
      <c r="J1031" s="100">
        <v>4290.54</v>
      </c>
      <c r="K1031" s="105">
        <f t="shared" ref="K1031" si="124">SUM(L1031:O1031)</f>
        <v>4917250</v>
      </c>
      <c r="L1031" s="100">
        <v>0</v>
      </c>
      <c r="M1031" s="100">
        <v>0</v>
      </c>
      <c r="N1031" s="100">
        <v>0</v>
      </c>
      <c r="O1031" s="124">
        <v>4917250</v>
      </c>
      <c r="P1031" s="112">
        <f t="shared" ref="P1031" si="125">K1031/H1031</f>
        <v>867.04871060171922</v>
      </c>
      <c r="Q1031" s="105">
        <v>9673</v>
      </c>
      <c r="R1031" s="117" t="s">
        <v>43</v>
      </c>
      <c r="S1031" s="30">
        <f>O1031+O1032</f>
        <v>4917250</v>
      </c>
      <c r="T1031" s="25"/>
      <c r="U1031" s="25"/>
    </row>
    <row r="1032" spans="1:21" ht="42" customHeight="1" x14ac:dyDescent="0.25">
      <c r="A1032" s="193" t="s">
        <v>1079</v>
      </c>
      <c r="B1032" s="193"/>
      <c r="C1032" s="193"/>
      <c r="D1032" s="193"/>
      <c r="E1032" s="193"/>
      <c r="F1032" s="193"/>
      <c r="G1032" s="193"/>
      <c r="H1032" s="193"/>
      <c r="I1032" s="193"/>
      <c r="J1032" s="193"/>
      <c r="K1032" s="193"/>
      <c r="L1032" s="193"/>
      <c r="M1032" s="193"/>
      <c r="N1032" s="193"/>
      <c r="O1032" s="193"/>
      <c r="P1032" s="193"/>
      <c r="Q1032" s="193"/>
      <c r="R1032" s="193"/>
    </row>
    <row r="1033" spans="1:21" ht="42" customHeight="1" x14ac:dyDescent="0.25">
      <c r="A1033" s="172" t="s">
        <v>766</v>
      </c>
      <c r="B1033" s="172"/>
      <c r="C1033" s="102" t="s">
        <v>22</v>
      </c>
      <c r="D1033" s="102" t="s">
        <v>22</v>
      </c>
      <c r="E1033" s="102" t="s">
        <v>22</v>
      </c>
      <c r="F1033" s="134" t="s">
        <v>22</v>
      </c>
      <c r="G1033" s="134" t="s">
        <v>22</v>
      </c>
      <c r="H1033" s="135">
        <f t="shared" ref="H1033:N1033" si="126">SUM(H1034:H1040)</f>
        <v>2962.8</v>
      </c>
      <c r="I1033" s="135">
        <f t="shared" si="126"/>
        <v>124.8</v>
      </c>
      <c r="J1033" s="135">
        <f t="shared" si="126"/>
        <v>2205</v>
      </c>
      <c r="K1033" s="135">
        <f t="shared" si="126"/>
        <v>24205898.640000001</v>
      </c>
      <c r="L1033" s="135">
        <f t="shared" si="126"/>
        <v>0</v>
      </c>
      <c r="M1033" s="135">
        <f t="shared" si="126"/>
        <v>0</v>
      </c>
      <c r="N1033" s="135">
        <f t="shared" si="126"/>
        <v>0</v>
      </c>
      <c r="O1033" s="135">
        <f>SUM(O1034:O1040)</f>
        <v>24205898.640000001</v>
      </c>
      <c r="P1033" s="51">
        <f>K1033/H1033</f>
        <v>8169.9401377075737</v>
      </c>
      <c r="Q1033" s="136" t="s">
        <v>22</v>
      </c>
      <c r="R1033" s="137" t="s">
        <v>22</v>
      </c>
    </row>
    <row r="1034" spans="1:21" s="26" customFormat="1" ht="27" customHeight="1" x14ac:dyDescent="0.25">
      <c r="A1034" s="131" t="s">
        <v>1329</v>
      </c>
      <c r="B1034" s="95" t="s">
        <v>739</v>
      </c>
      <c r="C1034" s="75">
        <v>1955</v>
      </c>
      <c r="D1034" s="97" t="s">
        <v>21</v>
      </c>
      <c r="E1034" s="97" t="s">
        <v>20</v>
      </c>
      <c r="F1034" s="99">
        <v>2</v>
      </c>
      <c r="G1034" s="99">
        <v>1</v>
      </c>
      <c r="H1034" s="100">
        <v>449</v>
      </c>
      <c r="I1034" s="100">
        <v>0</v>
      </c>
      <c r="J1034" s="100">
        <v>406</v>
      </c>
      <c r="K1034" s="105">
        <f t="shared" ref="K1034:K1040" si="127">SUM(L1034:O1034)</f>
        <v>3331574.82</v>
      </c>
      <c r="L1034" s="100">
        <v>0</v>
      </c>
      <c r="M1034" s="100">
        <v>0</v>
      </c>
      <c r="N1034" s="100">
        <v>0</v>
      </c>
      <c r="O1034" s="124">
        <v>3331574.82</v>
      </c>
      <c r="P1034" s="112">
        <f t="shared" ref="P1034:P1038" si="128">K1034/H1034</f>
        <v>7419.9884632516696</v>
      </c>
      <c r="Q1034" s="105">
        <v>9673</v>
      </c>
      <c r="R1034" s="117" t="s">
        <v>41</v>
      </c>
      <c r="S1034" s="30">
        <f>O1034+O1035</f>
        <v>6414068.6399999997</v>
      </c>
      <c r="T1034" s="25"/>
      <c r="U1034" s="25"/>
    </row>
    <row r="1035" spans="1:21" s="25" customFormat="1" ht="27" customHeight="1" x14ac:dyDescent="0.25">
      <c r="A1035" s="131" t="s">
        <v>1330</v>
      </c>
      <c r="B1035" s="95" t="s">
        <v>740</v>
      </c>
      <c r="C1035" s="68">
        <v>1955</v>
      </c>
      <c r="D1035" s="97" t="s">
        <v>21</v>
      </c>
      <c r="E1035" s="97" t="s">
        <v>20</v>
      </c>
      <c r="F1035" s="99">
        <v>2</v>
      </c>
      <c r="G1035" s="99">
        <v>1</v>
      </c>
      <c r="H1035" s="108">
        <v>445</v>
      </c>
      <c r="I1035" s="108">
        <v>0</v>
      </c>
      <c r="J1035" s="108">
        <v>411</v>
      </c>
      <c r="K1035" s="105">
        <f t="shared" si="127"/>
        <v>3082493.82</v>
      </c>
      <c r="L1035" s="108">
        <v>0</v>
      </c>
      <c r="M1035" s="108">
        <v>0</v>
      </c>
      <c r="N1035" s="108">
        <v>0</v>
      </c>
      <c r="O1035" s="35">
        <v>3082493.82</v>
      </c>
      <c r="P1035" s="112">
        <f t="shared" si="128"/>
        <v>6926.9524044943819</v>
      </c>
      <c r="Q1035" s="105">
        <v>9673</v>
      </c>
      <c r="R1035" s="117" t="s">
        <v>41</v>
      </c>
    </row>
    <row r="1036" spans="1:21" s="25" customFormat="1" ht="27" customHeight="1" x14ac:dyDescent="0.25">
      <c r="A1036" s="131" t="s">
        <v>1331</v>
      </c>
      <c r="B1036" s="95" t="s">
        <v>741</v>
      </c>
      <c r="C1036" s="75">
        <v>1959</v>
      </c>
      <c r="D1036" s="97" t="s">
        <v>21</v>
      </c>
      <c r="E1036" s="97" t="s">
        <v>20</v>
      </c>
      <c r="F1036" s="99">
        <v>2</v>
      </c>
      <c r="G1036" s="99">
        <v>1</v>
      </c>
      <c r="H1036" s="109">
        <v>334.2</v>
      </c>
      <c r="I1036" s="109">
        <v>0</v>
      </c>
      <c r="J1036" s="109">
        <v>275</v>
      </c>
      <c r="K1036" s="105">
        <f t="shared" si="127"/>
        <v>3289820</v>
      </c>
      <c r="L1036" s="109">
        <v>0</v>
      </c>
      <c r="M1036" s="109">
        <v>0</v>
      </c>
      <c r="N1036" s="109">
        <v>0</v>
      </c>
      <c r="O1036" s="124">
        <v>3289820</v>
      </c>
      <c r="P1036" s="112">
        <f t="shared" si="128"/>
        <v>9843.8659485338121</v>
      </c>
      <c r="Q1036" s="105">
        <v>9673</v>
      </c>
      <c r="R1036" s="117" t="s">
        <v>42</v>
      </c>
    </row>
    <row r="1037" spans="1:21" s="26" customFormat="1" ht="27" customHeight="1" x14ac:dyDescent="0.25">
      <c r="A1037" s="131" t="s">
        <v>1332</v>
      </c>
      <c r="B1037" s="95" t="s">
        <v>742</v>
      </c>
      <c r="C1037" s="75">
        <v>1961</v>
      </c>
      <c r="D1037" s="97" t="s">
        <v>21</v>
      </c>
      <c r="E1037" s="97" t="s">
        <v>20</v>
      </c>
      <c r="F1037" s="99">
        <v>2</v>
      </c>
      <c r="G1037" s="99">
        <v>2</v>
      </c>
      <c r="H1037" s="109">
        <v>514.6</v>
      </c>
      <c r="I1037" s="109">
        <v>0</v>
      </c>
      <c r="J1037" s="109">
        <v>362</v>
      </c>
      <c r="K1037" s="105">
        <f t="shared" si="127"/>
        <v>5436310</v>
      </c>
      <c r="L1037" s="109">
        <v>0</v>
      </c>
      <c r="M1037" s="109">
        <v>0</v>
      </c>
      <c r="N1037" s="109">
        <v>0</v>
      </c>
      <c r="O1037" s="124">
        <v>5436310</v>
      </c>
      <c r="P1037" s="112">
        <f t="shared" si="128"/>
        <v>10564.146910221531</v>
      </c>
      <c r="Q1037" s="105">
        <v>9673</v>
      </c>
      <c r="R1037" s="117" t="s">
        <v>42</v>
      </c>
      <c r="S1037" s="30"/>
      <c r="T1037" s="30"/>
      <c r="U1037" s="25"/>
    </row>
    <row r="1038" spans="1:21" s="26" customFormat="1" ht="27" customHeight="1" x14ac:dyDescent="0.25">
      <c r="A1038" s="131" t="s">
        <v>1333</v>
      </c>
      <c r="B1038" s="95" t="s">
        <v>743</v>
      </c>
      <c r="C1038" s="75">
        <v>1968</v>
      </c>
      <c r="D1038" s="97" t="s">
        <v>21</v>
      </c>
      <c r="E1038" s="97" t="s">
        <v>20</v>
      </c>
      <c r="F1038" s="117" t="s">
        <v>253</v>
      </c>
      <c r="G1038" s="117" t="s">
        <v>253</v>
      </c>
      <c r="H1038" s="109">
        <v>375</v>
      </c>
      <c r="I1038" s="109">
        <v>124.8</v>
      </c>
      <c r="J1038" s="109">
        <v>250.2</v>
      </c>
      <c r="K1038" s="105">
        <f t="shared" si="127"/>
        <v>2686200</v>
      </c>
      <c r="L1038" s="109">
        <v>0</v>
      </c>
      <c r="M1038" s="109">
        <v>0</v>
      </c>
      <c r="N1038" s="109">
        <v>0</v>
      </c>
      <c r="O1038" s="66">
        <v>2686200</v>
      </c>
      <c r="P1038" s="112">
        <f t="shared" si="128"/>
        <v>7163.2</v>
      </c>
      <c r="Q1038" s="105">
        <v>9673</v>
      </c>
      <c r="R1038" s="117" t="s">
        <v>43</v>
      </c>
      <c r="S1038" s="25"/>
      <c r="T1038" s="25"/>
      <c r="U1038" s="25"/>
    </row>
    <row r="1039" spans="1:21" s="26" customFormat="1" ht="27" customHeight="1" x14ac:dyDescent="0.25">
      <c r="A1039" s="131" t="s">
        <v>1334</v>
      </c>
      <c r="B1039" s="95" t="s">
        <v>748</v>
      </c>
      <c r="C1039" s="97">
        <v>1968</v>
      </c>
      <c r="D1039" s="97" t="s">
        <v>21</v>
      </c>
      <c r="E1039" s="97" t="s">
        <v>20</v>
      </c>
      <c r="F1039" s="114">
        <v>2</v>
      </c>
      <c r="G1039" s="114">
        <v>2</v>
      </c>
      <c r="H1039" s="109">
        <v>422.5</v>
      </c>
      <c r="I1039" s="109">
        <v>0</v>
      </c>
      <c r="J1039" s="109">
        <v>250.4</v>
      </c>
      <c r="K1039" s="105">
        <f t="shared" si="127"/>
        <v>4465500</v>
      </c>
      <c r="L1039" s="109">
        <v>0</v>
      </c>
      <c r="M1039" s="109">
        <v>0</v>
      </c>
      <c r="N1039" s="109">
        <v>0</v>
      </c>
      <c r="O1039" s="124">
        <v>4465500</v>
      </c>
      <c r="P1039" s="112">
        <f>K1039/H1039</f>
        <v>10569.23076923077</v>
      </c>
      <c r="Q1039" s="105">
        <v>9673</v>
      </c>
      <c r="R1039" s="117" t="s">
        <v>43</v>
      </c>
      <c r="S1039" s="25"/>
      <c r="T1039" s="25"/>
      <c r="U1039" s="25"/>
    </row>
    <row r="1040" spans="1:21" s="26" customFormat="1" ht="27" customHeight="1" x14ac:dyDescent="0.25">
      <c r="A1040" s="131" t="s">
        <v>1335</v>
      </c>
      <c r="B1040" s="95" t="s">
        <v>749</v>
      </c>
      <c r="C1040" s="97">
        <v>1992</v>
      </c>
      <c r="D1040" s="97" t="s">
        <v>21</v>
      </c>
      <c r="E1040" s="97" t="s">
        <v>20</v>
      </c>
      <c r="F1040" s="114">
        <v>2</v>
      </c>
      <c r="G1040" s="114">
        <v>2</v>
      </c>
      <c r="H1040" s="109">
        <v>422.5</v>
      </c>
      <c r="I1040" s="109">
        <v>0</v>
      </c>
      <c r="J1040" s="109">
        <v>250.4</v>
      </c>
      <c r="K1040" s="105">
        <f t="shared" si="127"/>
        <v>1914000</v>
      </c>
      <c r="L1040" s="109">
        <v>0</v>
      </c>
      <c r="M1040" s="109">
        <v>0</v>
      </c>
      <c r="N1040" s="109">
        <v>0</v>
      </c>
      <c r="O1040" s="124">
        <v>1914000</v>
      </c>
      <c r="P1040" s="112">
        <f>K1040/H1040</f>
        <v>4530.1775147928993</v>
      </c>
      <c r="Q1040" s="105">
        <v>9673</v>
      </c>
      <c r="R1040" s="117" t="s">
        <v>43</v>
      </c>
      <c r="S1040" s="25"/>
      <c r="T1040" s="25"/>
      <c r="U1040" s="25"/>
    </row>
    <row r="1041" spans="1:21" ht="42" customHeight="1" x14ac:dyDescent="0.25">
      <c r="A1041" s="193" t="s">
        <v>1080</v>
      </c>
      <c r="B1041" s="193"/>
      <c r="C1041" s="193"/>
      <c r="D1041" s="193"/>
      <c r="E1041" s="193"/>
      <c r="F1041" s="193"/>
      <c r="G1041" s="193"/>
      <c r="H1041" s="193"/>
      <c r="I1041" s="193"/>
      <c r="J1041" s="193"/>
      <c r="K1041" s="193"/>
      <c r="L1041" s="193"/>
      <c r="M1041" s="193"/>
      <c r="N1041" s="193"/>
      <c r="O1041" s="193"/>
      <c r="P1041" s="193"/>
      <c r="Q1041" s="193"/>
      <c r="R1041" s="193"/>
    </row>
    <row r="1042" spans="1:21" ht="42" customHeight="1" x14ac:dyDescent="0.25">
      <c r="A1042" s="172" t="s">
        <v>767</v>
      </c>
      <c r="B1042" s="172"/>
      <c r="C1042" s="102" t="s">
        <v>22</v>
      </c>
      <c r="D1042" s="102" t="s">
        <v>22</v>
      </c>
      <c r="E1042" s="102" t="s">
        <v>22</v>
      </c>
      <c r="F1042" s="134" t="s">
        <v>22</v>
      </c>
      <c r="G1042" s="134" t="s">
        <v>22</v>
      </c>
      <c r="H1042" s="135">
        <f t="shared" ref="H1042:N1042" si="129">SUM(H1043:H1057)</f>
        <v>5840.2000000000007</v>
      </c>
      <c r="I1042" s="135">
        <f t="shared" si="129"/>
        <v>122.8</v>
      </c>
      <c r="J1042" s="135">
        <f t="shared" si="129"/>
        <v>3997.7000000000007</v>
      </c>
      <c r="K1042" s="135">
        <f t="shared" si="129"/>
        <v>40116522.68</v>
      </c>
      <c r="L1042" s="135">
        <f t="shared" si="129"/>
        <v>0</v>
      </c>
      <c r="M1042" s="135">
        <f t="shared" si="129"/>
        <v>0</v>
      </c>
      <c r="N1042" s="135">
        <f t="shared" si="129"/>
        <v>0</v>
      </c>
      <c r="O1042" s="135">
        <f>SUM(O1043:O1057)</f>
        <v>40116522.68</v>
      </c>
      <c r="P1042" s="51">
        <f>K1042/H1042</f>
        <v>6869.0323413581718</v>
      </c>
      <c r="Q1042" s="136" t="s">
        <v>22</v>
      </c>
      <c r="R1042" s="137" t="s">
        <v>22</v>
      </c>
    </row>
    <row r="1043" spans="1:21" s="26" customFormat="1" ht="27" customHeight="1" x14ac:dyDescent="0.25">
      <c r="A1043" s="101" t="s">
        <v>1336</v>
      </c>
      <c r="B1043" s="95" t="s">
        <v>745</v>
      </c>
      <c r="C1043" s="97">
        <v>1961</v>
      </c>
      <c r="D1043" s="97" t="s">
        <v>21</v>
      </c>
      <c r="E1043" s="97" t="s">
        <v>20</v>
      </c>
      <c r="F1043" s="99">
        <v>2</v>
      </c>
      <c r="G1043" s="99">
        <v>2</v>
      </c>
      <c r="H1043" s="109">
        <v>453</v>
      </c>
      <c r="I1043" s="109">
        <v>0</v>
      </c>
      <c r="J1043" s="109">
        <v>386.6</v>
      </c>
      <c r="K1043" s="105">
        <f t="shared" ref="K1043:K1056" si="130">SUM(L1043:O1043)</f>
        <v>1766970.54</v>
      </c>
      <c r="L1043" s="109">
        <v>0</v>
      </c>
      <c r="M1043" s="109">
        <v>0</v>
      </c>
      <c r="N1043" s="109">
        <v>0</v>
      </c>
      <c r="O1043" s="124">
        <v>1766970.54</v>
      </c>
      <c r="P1043" s="112">
        <f t="shared" ref="P1043:P1056" si="131">K1043/H1043</f>
        <v>3900.5972185430464</v>
      </c>
      <c r="Q1043" s="105">
        <v>9673</v>
      </c>
      <c r="R1043" s="101" t="s">
        <v>42</v>
      </c>
      <c r="S1043" s="25"/>
      <c r="T1043" s="25"/>
      <c r="U1043" s="25"/>
    </row>
    <row r="1044" spans="1:21" s="26" customFormat="1" ht="27" customHeight="1" x14ac:dyDescent="0.25">
      <c r="A1044" s="101" t="s">
        <v>1337</v>
      </c>
      <c r="B1044" s="95" t="s">
        <v>746</v>
      </c>
      <c r="C1044" s="97">
        <v>1961</v>
      </c>
      <c r="D1044" s="97" t="s">
        <v>21</v>
      </c>
      <c r="E1044" s="97" t="s">
        <v>20</v>
      </c>
      <c r="F1044" s="99">
        <v>2</v>
      </c>
      <c r="G1044" s="99">
        <v>2</v>
      </c>
      <c r="H1044" s="109">
        <v>455.2</v>
      </c>
      <c r="I1044" s="109">
        <v>0</v>
      </c>
      <c r="J1044" s="109">
        <v>388.8</v>
      </c>
      <c r="K1044" s="105">
        <f t="shared" si="130"/>
        <v>1828658.93</v>
      </c>
      <c r="L1044" s="109">
        <v>0</v>
      </c>
      <c r="M1044" s="109">
        <v>0</v>
      </c>
      <c r="N1044" s="109">
        <v>0</v>
      </c>
      <c r="O1044" s="124">
        <v>1828658.93</v>
      </c>
      <c r="P1044" s="112">
        <f t="shared" si="131"/>
        <v>4017.2647847100175</v>
      </c>
      <c r="Q1044" s="105">
        <v>9673</v>
      </c>
      <c r="R1044" s="101" t="s">
        <v>42</v>
      </c>
      <c r="S1044" s="25"/>
      <c r="T1044" s="25"/>
      <c r="U1044" s="25"/>
    </row>
    <row r="1045" spans="1:21" s="26" customFormat="1" ht="27" customHeight="1" x14ac:dyDescent="0.25">
      <c r="A1045" s="101" t="s">
        <v>1338</v>
      </c>
      <c r="B1045" s="95" t="s">
        <v>747</v>
      </c>
      <c r="C1045" s="97">
        <v>1962</v>
      </c>
      <c r="D1045" s="97" t="s">
        <v>21</v>
      </c>
      <c r="E1045" s="97" t="s">
        <v>20</v>
      </c>
      <c r="F1045" s="99">
        <v>2</v>
      </c>
      <c r="G1045" s="99">
        <v>1</v>
      </c>
      <c r="H1045" s="109">
        <v>370.9</v>
      </c>
      <c r="I1045" s="109">
        <v>0</v>
      </c>
      <c r="J1045" s="109">
        <v>276.5</v>
      </c>
      <c r="K1045" s="105">
        <f t="shared" si="130"/>
        <v>4607200</v>
      </c>
      <c r="L1045" s="109">
        <v>0</v>
      </c>
      <c r="M1045" s="109">
        <v>0</v>
      </c>
      <c r="N1045" s="109">
        <v>0</v>
      </c>
      <c r="O1045" s="124">
        <v>4607200</v>
      </c>
      <c r="P1045" s="112">
        <f t="shared" si="131"/>
        <v>12421.677001887301</v>
      </c>
      <c r="Q1045" s="105">
        <v>9673</v>
      </c>
      <c r="R1045" s="117" t="s">
        <v>43</v>
      </c>
      <c r="S1045" s="25"/>
      <c r="T1045" s="25"/>
      <c r="U1045" s="25"/>
    </row>
    <row r="1046" spans="1:21" s="26" customFormat="1" ht="27" customHeight="1" x14ac:dyDescent="0.25">
      <c r="A1046" s="101" t="s">
        <v>1339</v>
      </c>
      <c r="B1046" s="95" t="s">
        <v>753</v>
      </c>
      <c r="C1046" s="97">
        <v>1963</v>
      </c>
      <c r="D1046" s="97" t="s">
        <v>21</v>
      </c>
      <c r="E1046" s="97" t="s">
        <v>20</v>
      </c>
      <c r="F1046" s="99">
        <v>2</v>
      </c>
      <c r="G1046" s="99">
        <v>1</v>
      </c>
      <c r="H1046" s="109">
        <v>374</v>
      </c>
      <c r="I1046" s="109">
        <v>0</v>
      </c>
      <c r="J1046" s="109">
        <v>280.3</v>
      </c>
      <c r="K1046" s="105">
        <f t="shared" si="130"/>
        <v>6052700</v>
      </c>
      <c r="L1046" s="109">
        <v>0</v>
      </c>
      <c r="M1046" s="109">
        <v>0</v>
      </c>
      <c r="N1046" s="109">
        <v>0</v>
      </c>
      <c r="O1046" s="124">
        <v>6052700</v>
      </c>
      <c r="P1046" s="112">
        <f t="shared" si="131"/>
        <v>16183.689839572193</v>
      </c>
      <c r="Q1046" s="105">
        <v>9673</v>
      </c>
      <c r="R1046" s="117" t="s">
        <v>43</v>
      </c>
      <c r="S1046" s="25"/>
      <c r="T1046" s="25"/>
      <c r="U1046" s="25"/>
    </row>
    <row r="1047" spans="1:21" s="26" customFormat="1" ht="27" customHeight="1" x14ac:dyDescent="0.25">
      <c r="A1047" s="155" t="s">
        <v>1340</v>
      </c>
      <c r="B1047" s="198" t="s">
        <v>756</v>
      </c>
      <c r="C1047" s="169">
        <v>1956</v>
      </c>
      <c r="D1047" s="169" t="s">
        <v>21</v>
      </c>
      <c r="E1047" s="169" t="s">
        <v>20</v>
      </c>
      <c r="F1047" s="208">
        <v>2</v>
      </c>
      <c r="G1047" s="208">
        <v>2</v>
      </c>
      <c r="H1047" s="209">
        <v>559.1</v>
      </c>
      <c r="I1047" s="209">
        <v>0</v>
      </c>
      <c r="J1047" s="209">
        <v>361.1</v>
      </c>
      <c r="K1047" s="105">
        <f t="shared" si="130"/>
        <v>49421.84</v>
      </c>
      <c r="L1047" s="109">
        <v>0</v>
      </c>
      <c r="M1047" s="109">
        <v>0</v>
      </c>
      <c r="N1047" s="109">
        <v>0</v>
      </c>
      <c r="O1047" s="124">
        <v>49421.84</v>
      </c>
      <c r="P1047" s="112">
        <f t="shared" si="131"/>
        <v>88.395349669111056</v>
      </c>
      <c r="Q1047" s="105">
        <v>9673</v>
      </c>
      <c r="R1047" s="117" t="s">
        <v>41</v>
      </c>
      <c r="S1047" s="30">
        <f>O1047+O1049+O1052</f>
        <v>145766.94</v>
      </c>
      <c r="T1047" s="25"/>
      <c r="U1047" s="25"/>
    </row>
    <row r="1048" spans="1:21" s="26" customFormat="1" ht="27" customHeight="1" x14ac:dyDescent="0.25">
      <c r="A1048" s="155"/>
      <c r="B1048" s="198"/>
      <c r="C1048" s="169"/>
      <c r="D1048" s="169"/>
      <c r="E1048" s="169"/>
      <c r="F1048" s="208"/>
      <c r="G1048" s="208"/>
      <c r="H1048" s="209"/>
      <c r="I1048" s="209"/>
      <c r="J1048" s="209"/>
      <c r="K1048" s="105">
        <f>SUM(L1048:O1048)</f>
        <v>4100165.37</v>
      </c>
      <c r="L1048" s="109">
        <v>0</v>
      </c>
      <c r="M1048" s="109">
        <v>0</v>
      </c>
      <c r="N1048" s="109">
        <v>0</v>
      </c>
      <c r="O1048" s="124">
        <v>4100165.37</v>
      </c>
      <c r="P1048" s="112">
        <f>K1048/H1047</f>
        <v>7333.5098730101945</v>
      </c>
      <c r="Q1048" s="105">
        <v>9673</v>
      </c>
      <c r="R1048" s="117" t="s">
        <v>42</v>
      </c>
      <c r="S1048" s="25"/>
      <c r="T1048" s="25"/>
      <c r="U1048" s="25"/>
    </row>
    <row r="1049" spans="1:21" s="26" customFormat="1" ht="27" customHeight="1" x14ac:dyDescent="0.25">
      <c r="A1049" s="155" t="s">
        <v>1341</v>
      </c>
      <c r="B1049" s="198" t="s">
        <v>757</v>
      </c>
      <c r="C1049" s="169">
        <v>1955</v>
      </c>
      <c r="D1049" s="169" t="s">
        <v>21</v>
      </c>
      <c r="E1049" s="169" t="s">
        <v>20</v>
      </c>
      <c r="F1049" s="208">
        <v>2</v>
      </c>
      <c r="G1049" s="208">
        <v>2</v>
      </c>
      <c r="H1049" s="209">
        <v>561.79999999999995</v>
      </c>
      <c r="I1049" s="209">
        <v>0</v>
      </c>
      <c r="J1049" s="209">
        <v>358.4</v>
      </c>
      <c r="K1049" s="105">
        <f t="shared" si="130"/>
        <v>50355.93</v>
      </c>
      <c r="L1049" s="109">
        <v>0</v>
      </c>
      <c r="M1049" s="109">
        <v>0</v>
      </c>
      <c r="N1049" s="109">
        <v>0</v>
      </c>
      <c r="O1049" s="124">
        <v>50355.93</v>
      </c>
      <c r="P1049" s="112">
        <f t="shared" si="131"/>
        <v>89.633196867212533</v>
      </c>
      <c r="Q1049" s="105">
        <v>9673</v>
      </c>
      <c r="R1049" s="117" t="s">
        <v>41</v>
      </c>
      <c r="S1049" s="25"/>
      <c r="T1049" s="25"/>
      <c r="U1049" s="25"/>
    </row>
    <row r="1050" spans="1:21" s="26" customFormat="1" ht="27" customHeight="1" x14ac:dyDescent="0.25">
      <c r="A1050" s="155"/>
      <c r="B1050" s="198"/>
      <c r="C1050" s="169"/>
      <c r="D1050" s="169"/>
      <c r="E1050" s="169"/>
      <c r="F1050" s="208"/>
      <c r="G1050" s="208"/>
      <c r="H1050" s="209"/>
      <c r="I1050" s="209"/>
      <c r="J1050" s="209"/>
      <c r="K1050" s="105">
        <f>SUM(L1050:O1050)</f>
        <v>4118265.18</v>
      </c>
      <c r="L1050" s="109">
        <v>0</v>
      </c>
      <c r="M1050" s="109">
        <v>0</v>
      </c>
      <c r="N1050" s="109">
        <v>0</v>
      </c>
      <c r="O1050" s="124">
        <v>4118265.18</v>
      </c>
      <c r="P1050" s="112">
        <f>K1050/H1049</f>
        <v>7330.4826984692072</v>
      </c>
      <c r="Q1050" s="105">
        <v>9673</v>
      </c>
      <c r="R1050" s="117" t="s">
        <v>42</v>
      </c>
      <c r="S1050" s="25"/>
      <c r="T1050" s="25"/>
      <c r="U1050" s="25"/>
    </row>
    <row r="1051" spans="1:21" s="26" customFormat="1" ht="27" customHeight="1" x14ac:dyDescent="0.25">
      <c r="A1051" s="101" t="s">
        <v>1342</v>
      </c>
      <c r="B1051" s="95" t="s">
        <v>758</v>
      </c>
      <c r="C1051" s="97">
        <v>1956</v>
      </c>
      <c r="D1051" s="97" t="s">
        <v>21</v>
      </c>
      <c r="E1051" s="97" t="s">
        <v>20</v>
      </c>
      <c r="F1051" s="99">
        <v>2</v>
      </c>
      <c r="G1051" s="99">
        <v>2</v>
      </c>
      <c r="H1051" s="109">
        <v>511.2</v>
      </c>
      <c r="I1051" s="109">
        <v>0</v>
      </c>
      <c r="J1051" s="109">
        <v>357.4</v>
      </c>
      <c r="K1051" s="105">
        <f t="shared" si="130"/>
        <v>5125776.66</v>
      </c>
      <c r="L1051" s="109">
        <v>0</v>
      </c>
      <c r="M1051" s="109">
        <v>0</v>
      </c>
      <c r="N1051" s="109">
        <v>0</v>
      </c>
      <c r="O1051" s="124">
        <v>5125776.66</v>
      </c>
      <c r="P1051" s="112">
        <f t="shared" si="131"/>
        <v>10026.949647887324</v>
      </c>
      <c r="Q1051" s="105">
        <v>9673</v>
      </c>
      <c r="R1051" s="117" t="s">
        <v>42</v>
      </c>
      <c r="S1051" s="25"/>
      <c r="T1051" s="25"/>
      <c r="U1051" s="25"/>
    </row>
    <row r="1052" spans="1:21" s="26" customFormat="1" ht="27" customHeight="1" x14ac:dyDescent="0.25">
      <c r="A1052" s="155" t="s">
        <v>1343</v>
      </c>
      <c r="B1052" s="198" t="s">
        <v>759</v>
      </c>
      <c r="C1052" s="169">
        <v>1957</v>
      </c>
      <c r="D1052" s="169" t="s">
        <v>21</v>
      </c>
      <c r="E1052" s="169" t="s">
        <v>20</v>
      </c>
      <c r="F1052" s="208">
        <v>2</v>
      </c>
      <c r="G1052" s="208">
        <v>1</v>
      </c>
      <c r="H1052" s="209">
        <v>600.9</v>
      </c>
      <c r="I1052" s="209">
        <v>0</v>
      </c>
      <c r="J1052" s="209">
        <v>391.5</v>
      </c>
      <c r="K1052" s="105">
        <f t="shared" si="130"/>
        <v>45989.17</v>
      </c>
      <c r="L1052" s="109">
        <v>0</v>
      </c>
      <c r="M1052" s="109">
        <v>0</v>
      </c>
      <c r="N1052" s="109">
        <v>0</v>
      </c>
      <c r="O1052" s="124">
        <v>45989.17</v>
      </c>
      <c r="P1052" s="112">
        <f t="shared" si="131"/>
        <v>76.53381594275254</v>
      </c>
      <c r="Q1052" s="105">
        <v>9673</v>
      </c>
      <c r="R1052" s="117" t="s">
        <v>41</v>
      </c>
      <c r="S1052" s="25"/>
      <c r="T1052" s="25"/>
      <c r="U1052" s="25"/>
    </row>
    <row r="1053" spans="1:21" s="26" customFormat="1" ht="27" customHeight="1" x14ac:dyDescent="0.25">
      <c r="A1053" s="155"/>
      <c r="B1053" s="198"/>
      <c r="C1053" s="169"/>
      <c r="D1053" s="169"/>
      <c r="E1053" s="169"/>
      <c r="F1053" s="208"/>
      <c r="G1053" s="208"/>
      <c r="H1053" s="209"/>
      <c r="I1053" s="209"/>
      <c r="J1053" s="209"/>
      <c r="K1053" s="105">
        <f>SUM(L1053:O1053)</f>
        <v>2299000</v>
      </c>
      <c r="L1053" s="109">
        <v>0</v>
      </c>
      <c r="M1053" s="109">
        <v>0</v>
      </c>
      <c r="N1053" s="109">
        <v>0</v>
      </c>
      <c r="O1053" s="66">
        <v>2299000</v>
      </c>
      <c r="P1053" s="112">
        <f>K1053/H1052</f>
        <v>3825.9277750041606</v>
      </c>
      <c r="Q1053" s="105">
        <v>9673</v>
      </c>
      <c r="R1053" s="117" t="s">
        <v>42</v>
      </c>
      <c r="S1053" s="25"/>
      <c r="T1053" s="25"/>
      <c r="U1053" s="25"/>
    </row>
    <row r="1054" spans="1:21" s="26" customFormat="1" ht="27" customHeight="1" x14ac:dyDescent="0.25">
      <c r="A1054" s="101" t="s">
        <v>1344</v>
      </c>
      <c r="B1054" s="95" t="s">
        <v>760</v>
      </c>
      <c r="C1054" s="97">
        <v>1962</v>
      </c>
      <c r="D1054" s="97" t="s">
        <v>21</v>
      </c>
      <c r="E1054" s="97" t="s">
        <v>20</v>
      </c>
      <c r="F1054" s="99">
        <v>2</v>
      </c>
      <c r="G1054" s="99">
        <v>2</v>
      </c>
      <c r="H1054" s="109">
        <v>502.5</v>
      </c>
      <c r="I1054" s="109">
        <v>122.8</v>
      </c>
      <c r="J1054" s="109">
        <v>259.89999999999998</v>
      </c>
      <c r="K1054" s="105">
        <f t="shared" si="130"/>
        <v>4979278.76</v>
      </c>
      <c r="L1054" s="109">
        <v>0</v>
      </c>
      <c r="M1054" s="109">
        <v>0</v>
      </c>
      <c r="N1054" s="109">
        <v>0</v>
      </c>
      <c r="O1054" s="124">
        <v>4979278.76</v>
      </c>
      <c r="P1054" s="112">
        <f t="shared" si="131"/>
        <v>9909.012457711442</v>
      </c>
      <c r="Q1054" s="105">
        <v>9673</v>
      </c>
      <c r="R1054" s="117" t="s">
        <v>42</v>
      </c>
      <c r="S1054" s="25"/>
      <c r="T1054" s="25"/>
      <c r="U1054" s="25"/>
    </row>
    <row r="1055" spans="1:21" s="26" customFormat="1" ht="27" customHeight="1" x14ac:dyDescent="0.25">
      <c r="A1055" s="101" t="s">
        <v>1345</v>
      </c>
      <c r="B1055" s="95" t="s">
        <v>761</v>
      </c>
      <c r="C1055" s="97">
        <v>1958</v>
      </c>
      <c r="D1055" s="97" t="s">
        <v>21</v>
      </c>
      <c r="E1055" s="97" t="s">
        <v>20</v>
      </c>
      <c r="F1055" s="99">
        <v>2</v>
      </c>
      <c r="G1055" s="99">
        <v>1</v>
      </c>
      <c r="H1055" s="109">
        <v>534.20000000000005</v>
      </c>
      <c r="I1055" s="109">
        <v>0</v>
      </c>
      <c r="J1055" s="109">
        <v>340.4</v>
      </c>
      <c r="K1055" s="105">
        <f t="shared" si="130"/>
        <v>1985045.62</v>
      </c>
      <c r="L1055" s="109">
        <v>0</v>
      </c>
      <c r="M1055" s="109">
        <v>0</v>
      </c>
      <c r="N1055" s="109">
        <v>0</v>
      </c>
      <c r="O1055" s="124">
        <v>1985045.62</v>
      </c>
      <c r="P1055" s="112">
        <f t="shared" si="131"/>
        <v>3715.9221639835268</v>
      </c>
      <c r="Q1055" s="105">
        <v>9673</v>
      </c>
      <c r="R1055" s="101" t="s">
        <v>42</v>
      </c>
      <c r="S1055" s="25"/>
      <c r="T1055" s="30"/>
      <c r="U1055" s="25"/>
    </row>
    <row r="1056" spans="1:21" s="26" customFormat="1" ht="27" customHeight="1" x14ac:dyDescent="0.25">
      <c r="A1056" s="101" t="s">
        <v>1346</v>
      </c>
      <c r="B1056" s="95" t="s">
        <v>763</v>
      </c>
      <c r="C1056" s="97">
        <v>1959</v>
      </c>
      <c r="D1056" s="97" t="s">
        <v>21</v>
      </c>
      <c r="E1056" s="97" t="s">
        <v>20</v>
      </c>
      <c r="F1056" s="99">
        <v>2</v>
      </c>
      <c r="G1056" s="99">
        <v>1</v>
      </c>
      <c r="H1056" s="109">
        <v>532.1</v>
      </c>
      <c r="I1056" s="109">
        <v>0</v>
      </c>
      <c r="J1056" s="109">
        <v>338.5</v>
      </c>
      <c r="K1056" s="105">
        <f t="shared" si="130"/>
        <v>1924434.58</v>
      </c>
      <c r="L1056" s="109">
        <v>0</v>
      </c>
      <c r="M1056" s="109">
        <v>0</v>
      </c>
      <c r="N1056" s="109">
        <v>0</v>
      </c>
      <c r="O1056" s="66">
        <v>1924434.58</v>
      </c>
      <c r="P1056" s="112">
        <f t="shared" si="131"/>
        <v>3616.6784063146024</v>
      </c>
      <c r="Q1056" s="105">
        <v>9673</v>
      </c>
      <c r="R1056" s="101" t="s">
        <v>42</v>
      </c>
      <c r="S1056" s="25"/>
      <c r="T1056" s="25"/>
      <c r="U1056" s="25"/>
    </row>
    <row r="1057" spans="1:21" s="26" customFormat="1" ht="27" customHeight="1" x14ac:dyDescent="0.25">
      <c r="A1057" s="101" t="s">
        <v>1347</v>
      </c>
      <c r="B1057" s="95" t="s">
        <v>762</v>
      </c>
      <c r="C1057" s="97">
        <v>1961</v>
      </c>
      <c r="D1057" s="97" t="s">
        <v>21</v>
      </c>
      <c r="E1057" s="97" t="s">
        <v>20</v>
      </c>
      <c r="F1057" s="99">
        <v>2</v>
      </c>
      <c r="G1057" s="99">
        <v>1</v>
      </c>
      <c r="H1057" s="109">
        <v>385.3</v>
      </c>
      <c r="I1057" s="109">
        <v>0</v>
      </c>
      <c r="J1057" s="109">
        <v>258.3</v>
      </c>
      <c r="K1057" s="105">
        <f>SUM(L1057:O1057)</f>
        <v>1183260.1000000001</v>
      </c>
      <c r="L1057" s="109">
        <v>0</v>
      </c>
      <c r="M1057" s="109">
        <v>0</v>
      </c>
      <c r="N1057" s="109">
        <v>0</v>
      </c>
      <c r="O1057" s="124">
        <v>1183260.1000000001</v>
      </c>
      <c r="P1057" s="112">
        <f>K1057/H1057</f>
        <v>3071.0098624448483</v>
      </c>
      <c r="Q1057" s="105">
        <v>9673</v>
      </c>
      <c r="R1057" s="101" t="s">
        <v>42</v>
      </c>
      <c r="S1057" s="30"/>
      <c r="T1057" s="30"/>
      <c r="U1057" s="25"/>
    </row>
    <row r="1058" spans="1:21" ht="42" customHeight="1" x14ac:dyDescent="0.25">
      <c r="A1058" s="193" t="s">
        <v>1081</v>
      </c>
      <c r="B1058" s="193"/>
      <c r="C1058" s="193"/>
      <c r="D1058" s="193"/>
      <c r="E1058" s="193"/>
      <c r="F1058" s="193"/>
      <c r="G1058" s="193"/>
      <c r="H1058" s="193"/>
      <c r="I1058" s="193"/>
      <c r="J1058" s="193"/>
      <c r="K1058" s="193"/>
      <c r="L1058" s="193"/>
      <c r="M1058" s="193"/>
      <c r="N1058" s="193"/>
      <c r="O1058" s="193"/>
      <c r="P1058" s="193"/>
      <c r="Q1058" s="193"/>
      <c r="R1058" s="193"/>
    </row>
    <row r="1059" spans="1:21" ht="42" customHeight="1" x14ac:dyDescent="0.25">
      <c r="A1059" s="172" t="s">
        <v>778</v>
      </c>
      <c r="B1059" s="172"/>
      <c r="C1059" s="102" t="s">
        <v>22</v>
      </c>
      <c r="D1059" s="102" t="s">
        <v>22</v>
      </c>
      <c r="E1059" s="102" t="s">
        <v>22</v>
      </c>
      <c r="F1059" s="134" t="s">
        <v>22</v>
      </c>
      <c r="G1059" s="134" t="s">
        <v>22</v>
      </c>
      <c r="H1059" s="135">
        <f t="shared" ref="H1059:I1059" si="132">SUM(H1060:H1064)</f>
        <v>1462.39</v>
      </c>
      <c r="I1059" s="135">
        <f t="shared" si="132"/>
        <v>0</v>
      </c>
      <c r="J1059" s="135">
        <f>SUM(J1060:J1064)</f>
        <v>1152.3</v>
      </c>
      <c r="K1059" s="135">
        <f t="shared" ref="K1059:N1059" si="133">SUM(K1060:K1064)</f>
        <v>12287776.210000001</v>
      </c>
      <c r="L1059" s="135">
        <f t="shared" si="133"/>
        <v>0</v>
      </c>
      <c r="M1059" s="135">
        <f t="shared" si="133"/>
        <v>0</v>
      </c>
      <c r="N1059" s="135">
        <f t="shared" si="133"/>
        <v>0</v>
      </c>
      <c r="O1059" s="135">
        <f>SUM(O1060:O1064)</f>
        <v>12287776.210000001</v>
      </c>
      <c r="P1059" s="51">
        <f>K1059/H1059</f>
        <v>8402.5302484289423</v>
      </c>
      <c r="Q1059" s="136" t="s">
        <v>22</v>
      </c>
      <c r="R1059" s="137" t="s">
        <v>22</v>
      </c>
    </row>
    <row r="1060" spans="1:21" s="26" customFormat="1" ht="27" customHeight="1" x14ac:dyDescent="0.25">
      <c r="A1060" s="101" t="s">
        <v>1348</v>
      </c>
      <c r="B1060" s="95" t="s">
        <v>769</v>
      </c>
      <c r="C1060" s="97">
        <v>1960</v>
      </c>
      <c r="D1060" s="97" t="s">
        <v>21</v>
      </c>
      <c r="E1060" s="97" t="s">
        <v>224</v>
      </c>
      <c r="F1060" s="99">
        <v>2</v>
      </c>
      <c r="G1060" s="99">
        <v>1</v>
      </c>
      <c r="H1060" s="100">
        <v>286.57</v>
      </c>
      <c r="I1060" s="100">
        <v>0</v>
      </c>
      <c r="J1060" s="100">
        <v>256.3</v>
      </c>
      <c r="K1060" s="105">
        <f>SUM(L1060:O1060)</f>
        <v>2428435.9</v>
      </c>
      <c r="L1060" s="100">
        <v>0</v>
      </c>
      <c r="M1060" s="100">
        <v>0</v>
      </c>
      <c r="N1060" s="100">
        <v>0</v>
      </c>
      <c r="O1060" s="100">
        <v>2428435.9</v>
      </c>
      <c r="P1060" s="112">
        <f>K1060/H1060</f>
        <v>8474.145583975991</v>
      </c>
      <c r="Q1060" s="105">
        <v>9673</v>
      </c>
      <c r="R1060" s="117" t="s">
        <v>41</v>
      </c>
      <c r="S1060" s="30">
        <f>O1060+O1061+O1062</f>
        <v>7854268.2100000009</v>
      </c>
      <c r="T1060" s="25"/>
      <c r="U1060" s="30"/>
    </row>
    <row r="1061" spans="1:21" s="26" customFormat="1" ht="27" customHeight="1" x14ac:dyDescent="0.25">
      <c r="A1061" s="101" t="s">
        <v>1349</v>
      </c>
      <c r="B1061" s="95" t="s">
        <v>770</v>
      </c>
      <c r="C1061" s="97">
        <v>1957</v>
      </c>
      <c r="D1061" s="97" t="s">
        <v>21</v>
      </c>
      <c r="E1061" s="97" t="s">
        <v>224</v>
      </c>
      <c r="F1061" s="99">
        <v>2</v>
      </c>
      <c r="G1061" s="99">
        <v>1</v>
      </c>
      <c r="H1061" s="100">
        <v>254.42</v>
      </c>
      <c r="I1061" s="100">
        <v>0</v>
      </c>
      <c r="J1061" s="100">
        <v>212.6</v>
      </c>
      <c r="K1061" s="105">
        <f>SUM(L1061:O1061)</f>
        <v>2365776.25</v>
      </c>
      <c r="L1061" s="100">
        <v>0</v>
      </c>
      <c r="M1061" s="100">
        <v>0</v>
      </c>
      <c r="N1061" s="100">
        <v>0</v>
      </c>
      <c r="O1061" s="100">
        <v>2365776.25</v>
      </c>
      <c r="P1061" s="112">
        <f>K1061/H1061</f>
        <v>9298.7039147865744</v>
      </c>
      <c r="Q1061" s="105">
        <v>9673</v>
      </c>
      <c r="R1061" s="117" t="s">
        <v>41</v>
      </c>
      <c r="S1061" s="25"/>
      <c r="T1061" s="25"/>
      <c r="U1061" s="25"/>
    </row>
    <row r="1062" spans="1:21" s="26" customFormat="1" ht="27" customHeight="1" x14ac:dyDescent="0.25">
      <c r="A1062" s="101" t="s">
        <v>1350</v>
      </c>
      <c r="B1062" s="95" t="s">
        <v>771</v>
      </c>
      <c r="C1062" s="97">
        <v>1936</v>
      </c>
      <c r="D1062" s="97" t="s">
        <v>21</v>
      </c>
      <c r="E1062" s="97" t="s">
        <v>20</v>
      </c>
      <c r="F1062" s="99">
        <v>2</v>
      </c>
      <c r="G1062" s="99">
        <v>1</v>
      </c>
      <c r="H1062" s="100">
        <v>481.6</v>
      </c>
      <c r="I1062" s="100">
        <v>0</v>
      </c>
      <c r="J1062" s="100">
        <v>289</v>
      </c>
      <c r="K1062" s="105">
        <f>SUM(L1062:O1062)</f>
        <v>3060056.06</v>
      </c>
      <c r="L1062" s="100">
        <v>0</v>
      </c>
      <c r="M1062" s="100">
        <v>0</v>
      </c>
      <c r="N1062" s="100">
        <v>0</v>
      </c>
      <c r="O1062" s="100">
        <v>3060056.06</v>
      </c>
      <c r="P1062" s="112">
        <f>K1062/H1062</f>
        <v>6353.9370016611292</v>
      </c>
      <c r="Q1062" s="105">
        <v>9673</v>
      </c>
      <c r="R1062" s="117" t="s">
        <v>41</v>
      </c>
      <c r="S1062" s="25"/>
      <c r="T1062" s="25"/>
      <c r="U1062" s="25"/>
    </row>
    <row r="1063" spans="1:21" s="26" customFormat="1" ht="27" customHeight="1" x14ac:dyDescent="0.25">
      <c r="A1063" s="153" t="s">
        <v>1351</v>
      </c>
      <c r="B1063" s="167" t="s">
        <v>772</v>
      </c>
      <c r="C1063" s="149">
        <v>1954</v>
      </c>
      <c r="D1063" s="149" t="s">
        <v>21</v>
      </c>
      <c r="E1063" s="149" t="s">
        <v>224</v>
      </c>
      <c r="F1063" s="159">
        <v>2</v>
      </c>
      <c r="G1063" s="159">
        <v>1</v>
      </c>
      <c r="H1063" s="161">
        <v>439.8</v>
      </c>
      <c r="I1063" s="161">
        <v>0</v>
      </c>
      <c r="J1063" s="161">
        <v>394.4</v>
      </c>
      <c r="K1063" s="105">
        <f>SUM(L1063:O1063)</f>
        <v>200000</v>
      </c>
      <c r="L1063" s="100">
        <v>0</v>
      </c>
      <c r="M1063" s="100">
        <v>0</v>
      </c>
      <c r="N1063" s="100">
        <v>0</v>
      </c>
      <c r="O1063" s="100">
        <v>200000</v>
      </c>
      <c r="P1063" s="112">
        <f>K1063/H1063</f>
        <v>454.75216007276032</v>
      </c>
      <c r="Q1063" s="105">
        <v>9673</v>
      </c>
      <c r="R1063" s="117" t="s">
        <v>42</v>
      </c>
      <c r="S1063" s="25"/>
      <c r="T1063" s="25"/>
      <c r="U1063" s="25"/>
    </row>
    <row r="1064" spans="1:21" s="26" customFormat="1" ht="27" customHeight="1" x14ac:dyDescent="0.25">
      <c r="A1064" s="154"/>
      <c r="B1064" s="168"/>
      <c r="C1064" s="150"/>
      <c r="D1064" s="150"/>
      <c r="E1064" s="150"/>
      <c r="F1064" s="160"/>
      <c r="G1064" s="160"/>
      <c r="H1064" s="162"/>
      <c r="I1064" s="162"/>
      <c r="J1064" s="162"/>
      <c r="K1064" s="105">
        <f>SUM(L1064:O1064)</f>
        <v>4233508</v>
      </c>
      <c r="L1064" s="100">
        <v>0</v>
      </c>
      <c r="M1064" s="100">
        <v>0</v>
      </c>
      <c r="N1064" s="100">
        <v>0</v>
      </c>
      <c r="O1064" s="100">
        <v>4233508</v>
      </c>
      <c r="P1064" s="112">
        <f>K1064/H1063</f>
        <v>9625.9845384265573</v>
      </c>
      <c r="Q1064" s="105">
        <v>9673</v>
      </c>
      <c r="R1064" s="117" t="s">
        <v>43</v>
      </c>
      <c r="S1064" s="25"/>
      <c r="T1064" s="25"/>
      <c r="U1064" s="25"/>
    </row>
    <row r="1065" spans="1:21" ht="42" customHeight="1" x14ac:dyDescent="0.25">
      <c r="A1065" s="193" t="s">
        <v>1082</v>
      </c>
      <c r="B1065" s="193"/>
      <c r="C1065" s="193"/>
      <c r="D1065" s="193"/>
      <c r="E1065" s="193"/>
      <c r="F1065" s="193"/>
      <c r="G1065" s="193"/>
      <c r="H1065" s="193"/>
      <c r="I1065" s="193"/>
      <c r="J1065" s="193"/>
      <c r="K1065" s="193"/>
      <c r="L1065" s="193"/>
      <c r="M1065" s="193"/>
      <c r="N1065" s="193"/>
      <c r="O1065" s="193"/>
      <c r="P1065" s="193"/>
      <c r="Q1065" s="193"/>
      <c r="R1065" s="193"/>
    </row>
    <row r="1066" spans="1:21" ht="42" customHeight="1" x14ac:dyDescent="0.25">
      <c r="A1066" s="172" t="s">
        <v>779</v>
      </c>
      <c r="B1066" s="172"/>
      <c r="C1066" s="102" t="s">
        <v>22</v>
      </c>
      <c r="D1066" s="102" t="s">
        <v>22</v>
      </c>
      <c r="E1066" s="102" t="s">
        <v>22</v>
      </c>
      <c r="F1066" s="134" t="s">
        <v>22</v>
      </c>
      <c r="G1066" s="134" t="s">
        <v>22</v>
      </c>
      <c r="H1066" s="135">
        <f t="shared" ref="H1066:N1066" si="134">SUM(H1067:H1072)</f>
        <v>1570.6</v>
      </c>
      <c r="I1066" s="135">
        <f t="shared" si="134"/>
        <v>0</v>
      </c>
      <c r="J1066" s="135">
        <f t="shared" si="134"/>
        <v>1276.6999999999998</v>
      </c>
      <c r="K1066" s="135">
        <f t="shared" si="134"/>
        <v>18070375.460000001</v>
      </c>
      <c r="L1066" s="135">
        <f t="shared" si="134"/>
        <v>0</v>
      </c>
      <c r="M1066" s="135">
        <f t="shared" si="134"/>
        <v>0</v>
      </c>
      <c r="N1066" s="135">
        <f t="shared" si="134"/>
        <v>0</v>
      </c>
      <c r="O1066" s="135">
        <f>SUM(O1067:O1072)</f>
        <v>18070375.460000001</v>
      </c>
      <c r="P1066" s="51">
        <f>K1066/H1066</f>
        <v>11505.396319877755</v>
      </c>
      <c r="Q1066" s="136" t="s">
        <v>22</v>
      </c>
      <c r="R1066" s="137" t="s">
        <v>22</v>
      </c>
    </row>
    <row r="1067" spans="1:21" s="26" customFormat="1" ht="27" customHeight="1" x14ac:dyDescent="0.25">
      <c r="A1067" s="101" t="s">
        <v>1352</v>
      </c>
      <c r="B1067" s="95" t="s">
        <v>773</v>
      </c>
      <c r="C1067" s="97">
        <v>1860</v>
      </c>
      <c r="D1067" s="97" t="s">
        <v>21</v>
      </c>
      <c r="E1067" s="97" t="s">
        <v>20</v>
      </c>
      <c r="F1067" s="99">
        <v>2</v>
      </c>
      <c r="G1067" s="99">
        <v>1</v>
      </c>
      <c r="H1067" s="100">
        <v>367.8</v>
      </c>
      <c r="I1067" s="100">
        <v>0</v>
      </c>
      <c r="J1067" s="100">
        <v>337.9</v>
      </c>
      <c r="K1067" s="105">
        <f t="shared" ref="K1067:K1072" si="135">SUM(L1067:O1067)</f>
        <v>3435800</v>
      </c>
      <c r="L1067" s="100">
        <v>0</v>
      </c>
      <c r="M1067" s="100">
        <v>0</v>
      </c>
      <c r="N1067" s="100">
        <v>0</v>
      </c>
      <c r="O1067" s="100">
        <v>3435800</v>
      </c>
      <c r="P1067" s="112">
        <f t="shared" ref="P1067:P1072" si="136">K1067/H1067</f>
        <v>9341.4899401848834</v>
      </c>
      <c r="Q1067" s="105">
        <v>9673</v>
      </c>
      <c r="R1067" s="117" t="s">
        <v>42</v>
      </c>
      <c r="S1067" s="25"/>
      <c r="T1067" s="25"/>
      <c r="U1067" s="25"/>
    </row>
    <row r="1068" spans="1:21" s="26" customFormat="1" ht="27" customHeight="1" x14ac:dyDescent="0.25">
      <c r="A1068" s="101" t="s">
        <v>1353</v>
      </c>
      <c r="B1068" s="95" t="s">
        <v>774</v>
      </c>
      <c r="C1068" s="97">
        <v>1876</v>
      </c>
      <c r="D1068" s="97" t="s">
        <v>21</v>
      </c>
      <c r="E1068" s="97" t="s">
        <v>20</v>
      </c>
      <c r="F1068" s="99">
        <v>2</v>
      </c>
      <c r="G1068" s="99">
        <v>1</v>
      </c>
      <c r="H1068" s="100">
        <v>255</v>
      </c>
      <c r="I1068" s="100">
        <v>0</v>
      </c>
      <c r="J1068" s="100">
        <v>164.6</v>
      </c>
      <c r="K1068" s="105">
        <f t="shared" si="135"/>
        <v>2216570</v>
      </c>
      <c r="L1068" s="100">
        <v>0</v>
      </c>
      <c r="M1068" s="100">
        <v>0</v>
      </c>
      <c r="N1068" s="100">
        <v>0</v>
      </c>
      <c r="O1068" s="100">
        <v>2216570</v>
      </c>
      <c r="P1068" s="112">
        <f t="shared" si="136"/>
        <v>8692.4313725490192</v>
      </c>
      <c r="Q1068" s="105">
        <v>9673</v>
      </c>
      <c r="R1068" s="101" t="s">
        <v>42</v>
      </c>
      <c r="S1068" s="30"/>
      <c r="T1068" s="25"/>
      <c r="U1068" s="25"/>
    </row>
    <row r="1069" spans="1:21" s="23" customFormat="1" ht="27" customHeight="1" x14ac:dyDescent="0.25">
      <c r="A1069" s="101" t="s">
        <v>1354</v>
      </c>
      <c r="B1069" s="95" t="s">
        <v>775</v>
      </c>
      <c r="C1069" s="97">
        <v>1875</v>
      </c>
      <c r="D1069" s="97" t="s">
        <v>21</v>
      </c>
      <c r="E1069" s="97" t="s">
        <v>224</v>
      </c>
      <c r="F1069" s="114">
        <v>2</v>
      </c>
      <c r="G1069" s="114">
        <v>1</v>
      </c>
      <c r="H1069" s="109">
        <v>228.8</v>
      </c>
      <c r="I1069" s="109">
        <v>0</v>
      </c>
      <c r="J1069" s="109">
        <v>196.6</v>
      </c>
      <c r="K1069" s="105">
        <f t="shared" si="135"/>
        <v>3658300</v>
      </c>
      <c r="L1069" s="109">
        <v>0</v>
      </c>
      <c r="M1069" s="109">
        <v>0</v>
      </c>
      <c r="N1069" s="109">
        <v>0</v>
      </c>
      <c r="O1069" s="109">
        <v>3658300</v>
      </c>
      <c r="P1069" s="112">
        <f t="shared" si="136"/>
        <v>15989.073426573426</v>
      </c>
      <c r="Q1069" s="105">
        <v>9673</v>
      </c>
      <c r="R1069" s="101" t="s">
        <v>43</v>
      </c>
      <c r="S1069" s="27"/>
      <c r="T1069" s="27"/>
      <c r="U1069" s="27"/>
    </row>
    <row r="1070" spans="1:21" s="23" customFormat="1" ht="27" customHeight="1" x14ac:dyDescent="0.25">
      <c r="A1070" s="155" t="s">
        <v>1355</v>
      </c>
      <c r="B1070" s="198" t="s">
        <v>776</v>
      </c>
      <c r="C1070" s="169">
        <v>1959</v>
      </c>
      <c r="D1070" s="169" t="s">
        <v>21</v>
      </c>
      <c r="E1070" s="169" t="s">
        <v>20</v>
      </c>
      <c r="F1070" s="219">
        <v>2</v>
      </c>
      <c r="G1070" s="219">
        <v>2</v>
      </c>
      <c r="H1070" s="209">
        <v>399.5</v>
      </c>
      <c r="I1070" s="209">
        <v>0</v>
      </c>
      <c r="J1070" s="209">
        <v>348.5</v>
      </c>
      <c r="K1070" s="105">
        <f t="shared" si="135"/>
        <v>48130.46</v>
      </c>
      <c r="L1070" s="109">
        <v>0</v>
      </c>
      <c r="M1070" s="109">
        <v>0</v>
      </c>
      <c r="N1070" s="109">
        <v>0</v>
      </c>
      <c r="O1070" s="109">
        <v>48130.46</v>
      </c>
      <c r="P1070" s="112">
        <f t="shared" si="136"/>
        <v>120.47674593241551</v>
      </c>
      <c r="Q1070" s="105">
        <v>9673</v>
      </c>
      <c r="R1070" s="117" t="s">
        <v>41</v>
      </c>
      <c r="S1070" s="28">
        <f>O1070</f>
        <v>48130.46</v>
      </c>
      <c r="T1070" s="28"/>
      <c r="U1070" s="27"/>
    </row>
    <row r="1071" spans="1:21" s="23" customFormat="1" ht="27" customHeight="1" x14ac:dyDescent="0.25">
      <c r="A1071" s="155"/>
      <c r="B1071" s="198"/>
      <c r="C1071" s="169"/>
      <c r="D1071" s="169"/>
      <c r="E1071" s="169"/>
      <c r="F1071" s="219"/>
      <c r="G1071" s="219"/>
      <c r="H1071" s="209"/>
      <c r="I1071" s="209"/>
      <c r="J1071" s="209"/>
      <c r="K1071" s="105">
        <f t="shared" si="135"/>
        <v>4575175</v>
      </c>
      <c r="L1071" s="109">
        <v>0</v>
      </c>
      <c r="M1071" s="109">
        <v>0</v>
      </c>
      <c r="N1071" s="109">
        <v>0</v>
      </c>
      <c r="O1071" s="109">
        <v>4575175</v>
      </c>
      <c r="P1071" s="112">
        <f>K1071/H1070</f>
        <v>11452.252816020025</v>
      </c>
      <c r="Q1071" s="105">
        <v>9673</v>
      </c>
      <c r="R1071" s="117" t="s">
        <v>42</v>
      </c>
      <c r="S1071" s="28"/>
      <c r="T1071" s="28"/>
      <c r="U1071" s="27"/>
    </row>
    <row r="1072" spans="1:21" s="27" customFormat="1" ht="27" customHeight="1" x14ac:dyDescent="0.25">
      <c r="A1072" s="101" t="s">
        <v>1356</v>
      </c>
      <c r="B1072" s="95" t="s">
        <v>777</v>
      </c>
      <c r="C1072" s="104">
        <v>1857</v>
      </c>
      <c r="D1072" s="97" t="s">
        <v>21</v>
      </c>
      <c r="E1072" s="97" t="s">
        <v>20</v>
      </c>
      <c r="F1072" s="104">
        <v>2</v>
      </c>
      <c r="G1072" s="104">
        <v>2</v>
      </c>
      <c r="H1072" s="108">
        <v>319.5</v>
      </c>
      <c r="I1072" s="108">
        <v>0</v>
      </c>
      <c r="J1072" s="108">
        <v>229.1</v>
      </c>
      <c r="K1072" s="105">
        <f t="shared" si="135"/>
        <v>4136400</v>
      </c>
      <c r="L1072" s="108">
        <v>0</v>
      </c>
      <c r="M1072" s="108">
        <v>0</v>
      </c>
      <c r="N1072" s="108">
        <v>0</v>
      </c>
      <c r="O1072" s="108">
        <v>4136400</v>
      </c>
      <c r="P1072" s="112">
        <f t="shared" si="136"/>
        <v>12946.478873239437</v>
      </c>
      <c r="Q1072" s="105">
        <v>9673</v>
      </c>
      <c r="R1072" s="101" t="s">
        <v>43</v>
      </c>
    </row>
    <row r="1073" spans="1:21" ht="55.15" customHeight="1" x14ac:dyDescent="0.25">
      <c r="A1073" s="193" t="s">
        <v>1083</v>
      </c>
      <c r="B1073" s="193"/>
      <c r="C1073" s="193"/>
      <c r="D1073" s="193"/>
      <c r="E1073" s="193"/>
      <c r="F1073" s="193"/>
      <c r="G1073" s="193"/>
      <c r="H1073" s="193"/>
      <c r="I1073" s="193"/>
      <c r="J1073" s="193"/>
      <c r="K1073" s="193"/>
      <c r="L1073" s="193"/>
      <c r="M1073" s="193"/>
      <c r="N1073" s="193"/>
      <c r="O1073" s="193"/>
      <c r="P1073" s="193"/>
      <c r="Q1073" s="193"/>
      <c r="R1073" s="193"/>
    </row>
    <row r="1074" spans="1:21" ht="55.15" customHeight="1" x14ac:dyDescent="0.25">
      <c r="A1074" s="172" t="s">
        <v>780</v>
      </c>
      <c r="B1074" s="172"/>
      <c r="C1074" s="102" t="s">
        <v>22</v>
      </c>
      <c r="D1074" s="102" t="s">
        <v>22</v>
      </c>
      <c r="E1074" s="102" t="s">
        <v>22</v>
      </c>
      <c r="F1074" s="134" t="s">
        <v>22</v>
      </c>
      <c r="G1074" s="134" t="s">
        <v>22</v>
      </c>
      <c r="H1074" s="135">
        <f t="shared" ref="H1074:N1074" si="137">SUM(H1075)</f>
        <v>438.5</v>
      </c>
      <c r="I1074" s="135">
        <f t="shared" si="137"/>
        <v>0</v>
      </c>
      <c r="J1074" s="135">
        <f t="shared" si="137"/>
        <v>392.9</v>
      </c>
      <c r="K1074" s="135">
        <f t="shared" si="137"/>
        <v>3116540</v>
      </c>
      <c r="L1074" s="135">
        <f t="shared" si="137"/>
        <v>0</v>
      </c>
      <c r="M1074" s="135">
        <f t="shared" si="137"/>
        <v>0</v>
      </c>
      <c r="N1074" s="135">
        <f t="shared" si="137"/>
        <v>0</v>
      </c>
      <c r="O1074" s="135">
        <f>SUM(O1075)</f>
        <v>3116540</v>
      </c>
      <c r="P1074" s="51">
        <f>K1074/H1074</f>
        <v>7107.2748004560999</v>
      </c>
      <c r="Q1074" s="136" t="s">
        <v>22</v>
      </c>
      <c r="R1074" s="137" t="s">
        <v>22</v>
      </c>
    </row>
    <row r="1075" spans="1:21" s="27" customFormat="1" ht="55.15" customHeight="1" x14ac:dyDescent="0.25">
      <c r="A1075" s="117" t="s">
        <v>1357</v>
      </c>
      <c r="B1075" s="95" t="s">
        <v>781</v>
      </c>
      <c r="C1075" s="97">
        <v>1953</v>
      </c>
      <c r="D1075" s="97">
        <v>2010</v>
      </c>
      <c r="E1075" s="97" t="s">
        <v>782</v>
      </c>
      <c r="F1075" s="99">
        <v>2</v>
      </c>
      <c r="G1075" s="99">
        <v>2</v>
      </c>
      <c r="H1075" s="109">
        <v>438.5</v>
      </c>
      <c r="I1075" s="109">
        <v>0</v>
      </c>
      <c r="J1075" s="109">
        <v>392.9</v>
      </c>
      <c r="K1075" s="105">
        <f>SUM(L1075:O1075)</f>
        <v>3116540</v>
      </c>
      <c r="L1075" s="109">
        <v>0</v>
      </c>
      <c r="M1075" s="109">
        <v>0</v>
      </c>
      <c r="N1075" s="109">
        <v>0</v>
      </c>
      <c r="O1075" s="109">
        <v>3116540</v>
      </c>
      <c r="P1075" s="112">
        <f>K1075/H1075</f>
        <v>7107.2748004560999</v>
      </c>
      <c r="Q1075" s="105">
        <v>9673</v>
      </c>
      <c r="R1075" s="117" t="s">
        <v>43</v>
      </c>
    </row>
    <row r="1076" spans="1:21" ht="42" customHeight="1" x14ac:dyDescent="0.25">
      <c r="A1076" s="193" t="s">
        <v>1084</v>
      </c>
      <c r="B1076" s="193"/>
      <c r="C1076" s="193"/>
      <c r="D1076" s="193"/>
      <c r="E1076" s="193"/>
      <c r="F1076" s="193"/>
      <c r="G1076" s="193"/>
      <c r="H1076" s="193"/>
      <c r="I1076" s="193"/>
      <c r="J1076" s="193"/>
      <c r="K1076" s="193"/>
      <c r="L1076" s="193"/>
      <c r="M1076" s="193"/>
      <c r="N1076" s="193"/>
      <c r="O1076" s="193"/>
      <c r="P1076" s="193"/>
      <c r="Q1076" s="193"/>
      <c r="R1076" s="193"/>
    </row>
    <row r="1077" spans="1:21" ht="42" customHeight="1" x14ac:dyDescent="0.25">
      <c r="A1077" s="172" t="s">
        <v>867</v>
      </c>
      <c r="B1077" s="172"/>
      <c r="C1077" s="102" t="s">
        <v>22</v>
      </c>
      <c r="D1077" s="102" t="s">
        <v>22</v>
      </c>
      <c r="E1077" s="102" t="s">
        <v>22</v>
      </c>
      <c r="F1077" s="134" t="s">
        <v>22</v>
      </c>
      <c r="G1077" s="134" t="s">
        <v>22</v>
      </c>
      <c r="H1077" s="135">
        <f t="shared" ref="H1077:N1077" si="138">SUM(H1078)</f>
        <v>1897</v>
      </c>
      <c r="I1077" s="135">
        <f t="shared" si="138"/>
        <v>1387</v>
      </c>
      <c r="J1077" s="135">
        <f t="shared" si="138"/>
        <v>786.8</v>
      </c>
      <c r="K1077" s="135">
        <f t="shared" si="138"/>
        <v>5032200</v>
      </c>
      <c r="L1077" s="135">
        <f t="shared" si="138"/>
        <v>0</v>
      </c>
      <c r="M1077" s="135">
        <f t="shared" si="138"/>
        <v>0</v>
      </c>
      <c r="N1077" s="135">
        <f t="shared" si="138"/>
        <v>0</v>
      </c>
      <c r="O1077" s="135">
        <f>SUM(O1078)</f>
        <v>5032200</v>
      </c>
      <c r="P1077" s="51">
        <f>K1077/H1077</f>
        <v>2652.7148128624144</v>
      </c>
      <c r="Q1077" s="136" t="s">
        <v>22</v>
      </c>
      <c r="R1077" s="137" t="s">
        <v>22</v>
      </c>
    </row>
    <row r="1078" spans="1:21" s="23" customFormat="1" ht="27" customHeight="1" x14ac:dyDescent="0.25">
      <c r="A1078" s="101" t="s">
        <v>1358</v>
      </c>
      <c r="B1078" s="95" t="s">
        <v>786</v>
      </c>
      <c r="C1078" s="97">
        <v>1983</v>
      </c>
      <c r="D1078" s="104" t="s">
        <v>21</v>
      </c>
      <c r="E1078" s="104" t="s">
        <v>20</v>
      </c>
      <c r="F1078" s="115">
        <v>3</v>
      </c>
      <c r="G1078" s="115">
        <v>2</v>
      </c>
      <c r="H1078" s="112">
        <v>1897</v>
      </c>
      <c r="I1078" s="112">
        <v>1387</v>
      </c>
      <c r="J1078" s="112">
        <v>786.8</v>
      </c>
      <c r="K1078" s="105">
        <f>SUM(L1078:O1078)</f>
        <v>5032200</v>
      </c>
      <c r="L1078" s="109">
        <v>0</v>
      </c>
      <c r="M1078" s="109">
        <v>0</v>
      </c>
      <c r="N1078" s="109">
        <v>0</v>
      </c>
      <c r="O1078" s="109">
        <v>5032200</v>
      </c>
      <c r="P1078" s="112">
        <f>K1078/H1078</f>
        <v>2652.7148128624144</v>
      </c>
      <c r="Q1078" s="105">
        <v>9673</v>
      </c>
      <c r="R1078" s="117" t="s">
        <v>43</v>
      </c>
      <c r="S1078" s="27"/>
      <c r="T1078" s="28"/>
      <c r="U1078" s="27"/>
    </row>
    <row r="1079" spans="1:21" ht="42" customHeight="1" x14ac:dyDescent="0.25">
      <c r="A1079" s="193" t="s">
        <v>1085</v>
      </c>
      <c r="B1079" s="193"/>
      <c r="C1079" s="193"/>
      <c r="D1079" s="193"/>
      <c r="E1079" s="193"/>
      <c r="F1079" s="193"/>
      <c r="G1079" s="193"/>
      <c r="H1079" s="193"/>
      <c r="I1079" s="193"/>
      <c r="J1079" s="193"/>
      <c r="K1079" s="193"/>
      <c r="L1079" s="193"/>
      <c r="M1079" s="193"/>
      <c r="N1079" s="193"/>
      <c r="O1079" s="193"/>
      <c r="P1079" s="193"/>
      <c r="Q1079" s="193"/>
      <c r="R1079" s="193"/>
    </row>
    <row r="1080" spans="1:21" ht="42" customHeight="1" x14ac:dyDescent="0.25">
      <c r="A1080" s="172" t="s">
        <v>783</v>
      </c>
      <c r="B1080" s="172"/>
      <c r="C1080" s="102" t="s">
        <v>22</v>
      </c>
      <c r="D1080" s="102" t="s">
        <v>22</v>
      </c>
      <c r="E1080" s="102" t="s">
        <v>22</v>
      </c>
      <c r="F1080" s="134" t="s">
        <v>22</v>
      </c>
      <c r="G1080" s="134" t="s">
        <v>22</v>
      </c>
      <c r="H1080" s="135">
        <f t="shared" ref="H1080:N1080" si="139">SUM(H1081:H1084)</f>
        <v>1132.9000000000001</v>
      </c>
      <c r="I1080" s="135">
        <f t="shared" si="139"/>
        <v>0</v>
      </c>
      <c r="J1080" s="135">
        <f t="shared" si="139"/>
        <v>752.3</v>
      </c>
      <c r="K1080" s="135">
        <f>SUM(K1081:K1084)</f>
        <v>9507195.129999999</v>
      </c>
      <c r="L1080" s="135">
        <f t="shared" si="139"/>
        <v>0</v>
      </c>
      <c r="M1080" s="135">
        <f t="shared" si="139"/>
        <v>0</v>
      </c>
      <c r="N1080" s="135">
        <f t="shared" si="139"/>
        <v>0</v>
      </c>
      <c r="O1080" s="135">
        <f>SUM(O1081:O1084)</f>
        <v>9507195.129999999</v>
      </c>
      <c r="P1080" s="51">
        <f>K1080/H1080</f>
        <v>8391.9102568629169</v>
      </c>
      <c r="Q1080" s="136" t="s">
        <v>22</v>
      </c>
      <c r="R1080" s="137" t="s">
        <v>22</v>
      </c>
    </row>
    <row r="1081" spans="1:21" s="23" customFormat="1" ht="27" customHeight="1" x14ac:dyDescent="0.25">
      <c r="A1081" s="101" t="s">
        <v>1359</v>
      </c>
      <c r="B1081" s="95" t="s">
        <v>784</v>
      </c>
      <c r="C1081" s="97">
        <v>1964</v>
      </c>
      <c r="D1081" s="97" t="s">
        <v>21</v>
      </c>
      <c r="E1081" s="97" t="s">
        <v>20</v>
      </c>
      <c r="F1081" s="114">
        <v>2</v>
      </c>
      <c r="G1081" s="114">
        <v>2</v>
      </c>
      <c r="H1081" s="109">
        <v>347.4</v>
      </c>
      <c r="I1081" s="109">
        <v>0</v>
      </c>
      <c r="J1081" s="109">
        <v>233.9</v>
      </c>
      <c r="K1081" s="105">
        <f>SUM(L1081:O1081)</f>
        <v>2677540</v>
      </c>
      <c r="L1081" s="109">
        <v>0</v>
      </c>
      <c r="M1081" s="109">
        <v>0</v>
      </c>
      <c r="N1081" s="109">
        <v>0</v>
      </c>
      <c r="O1081" s="109">
        <v>2677540</v>
      </c>
      <c r="P1081" s="112">
        <f>K1081/H1081</f>
        <v>7707.3690270581465</v>
      </c>
      <c r="Q1081" s="105">
        <v>9673</v>
      </c>
      <c r="R1081" s="117" t="s">
        <v>43</v>
      </c>
      <c r="S1081" s="27"/>
      <c r="T1081" s="28"/>
      <c r="U1081" s="27"/>
    </row>
    <row r="1082" spans="1:21" s="23" customFormat="1" ht="27" customHeight="1" x14ac:dyDescent="0.25">
      <c r="A1082" s="153" t="s">
        <v>1360</v>
      </c>
      <c r="B1082" s="167" t="s">
        <v>785</v>
      </c>
      <c r="C1082" s="149">
        <v>1962</v>
      </c>
      <c r="D1082" s="149" t="s">
        <v>21</v>
      </c>
      <c r="E1082" s="149" t="s">
        <v>20</v>
      </c>
      <c r="F1082" s="231">
        <v>2</v>
      </c>
      <c r="G1082" s="231">
        <v>2</v>
      </c>
      <c r="H1082" s="226">
        <v>350</v>
      </c>
      <c r="I1082" s="226">
        <v>0</v>
      </c>
      <c r="J1082" s="226">
        <v>240</v>
      </c>
      <c r="K1082" s="105">
        <f>SUM(L1082:O1082)</f>
        <v>3374720</v>
      </c>
      <c r="L1082" s="109">
        <v>0</v>
      </c>
      <c r="M1082" s="109">
        <v>0</v>
      </c>
      <c r="N1082" s="109">
        <v>0</v>
      </c>
      <c r="O1082" s="109">
        <v>3374720</v>
      </c>
      <c r="P1082" s="112">
        <f>K1082/H1082</f>
        <v>9642.057142857142</v>
      </c>
      <c r="Q1082" s="105">
        <v>9673</v>
      </c>
      <c r="R1082" s="117" t="s">
        <v>42</v>
      </c>
      <c r="S1082" s="27"/>
      <c r="T1082" s="27"/>
      <c r="U1082" s="27"/>
    </row>
    <row r="1083" spans="1:21" s="23" customFormat="1" ht="27" customHeight="1" x14ac:dyDescent="0.25">
      <c r="A1083" s="154"/>
      <c r="B1083" s="168"/>
      <c r="C1083" s="150"/>
      <c r="D1083" s="150"/>
      <c r="E1083" s="150"/>
      <c r="F1083" s="232"/>
      <c r="G1083" s="232"/>
      <c r="H1083" s="227"/>
      <c r="I1083" s="227"/>
      <c r="J1083" s="227"/>
      <c r="K1083" s="105">
        <f>SUM(L1083:O1083)</f>
        <v>455000</v>
      </c>
      <c r="L1083" s="109">
        <v>0</v>
      </c>
      <c r="M1083" s="109">
        <v>0</v>
      </c>
      <c r="N1083" s="109">
        <v>0</v>
      </c>
      <c r="O1083" s="109">
        <v>455000</v>
      </c>
      <c r="P1083" s="112">
        <f>K1083/H1082</f>
        <v>1300</v>
      </c>
      <c r="Q1083" s="105">
        <v>9673</v>
      </c>
      <c r="R1083" s="101" t="s">
        <v>43</v>
      </c>
      <c r="S1083" s="27"/>
      <c r="T1083" s="27"/>
      <c r="U1083" s="27"/>
    </row>
    <row r="1084" spans="1:21" s="26" customFormat="1" ht="27" customHeight="1" x14ac:dyDescent="0.25">
      <c r="A1084" s="101" t="s">
        <v>1361</v>
      </c>
      <c r="B1084" s="95" t="s">
        <v>787</v>
      </c>
      <c r="C1084" s="97">
        <v>1959</v>
      </c>
      <c r="D1084" s="97" t="s">
        <v>21</v>
      </c>
      <c r="E1084" s="97" t="s">
        <v>20</v>
      </c>
      <c r="F1084" s="99">
        <v>2</v>
      </c>
      <c r="G1084" s="99">
        <v>2</v>
      </c>
      <c r="H1084" s="109">
        <v>435.5</v>
      </c>
      <c r="I1084" s="109">
        <v>0</v>
      </c>
      <c r="J1084" s="109">
        <v>278.39999999999998</v>
      </c>
      <c r="K1084" s="105">
        <f>SUM(L1084:O1084)</f>
        <v>2999935.13</v>
      </c>
      <c r="L1084" s="109">
        <v>0</v>
      </c>
      <c r="M1084" s="109">
        <v>0</v>
      </c>
      <c r="N1084" s="109">
        <v>0</v>
      </c>
      <c r="O1084" s="109">
        <v>2999935.13</v>
      </c>
      <c r="P1084" s="112">
        <f>K1084/H1084</f>
        <v>6888.4847990815151</v>
      </c>
      <c r="Q1084" s="105">
        <v>9673</v>
      </c>
      <c r="R1084" s="117" t="s">
        <v>41</v>
      </c>
      <c r="S1084" s="30">
        <f>O1084</f>
        <v>2999935.13</v>
      </c>
      <c r="T1084" s="25"/>
      <c r="U1084" s="25"/>
    </row>
    <row r="1085" spans="1:21" ht="42" customHeight="1" x14ac:dyDescent="0.25">
      <c r="A1085" s="193" t="s">
        <v>1086</v>
      </c>
      <c r="B1085" s="193"/>
      <c r="C1085" s="193"/>
      <c r="D1085" s="193"/>
      <c r="E1085" s="193"/>
      <c r="F1085" s="193"/>
      <c r="G1085" s="193"/>
      <c r="H1085" s="193"/>
      <c r="I1085" s="193"/>
      <c r="J1085" s="193"/>
      <c r="K1085" s="193"/>
      <c r="L1085" s="193"/>
      <c r="M1085" s="193"/>
      <c r="N1085" s="193"/>
      <c r="O1085" s="193"/>
      <c r="P1085" s="193"/>
      <c r="Q1085" s="193"/>
      <c r="R1085" s="193"/>
    </row>
    <row r="1086" spans="1:21" ht="42" customHeight="1" x14ac:dyDescent="0.25">
      <c r="A1086" s="172" t="s">
        <v>788</v>
      </c>
      <c r="B1086" s="172"/>
      <c r="C1086" s="102" t="s">
        <v>22</v>
      </c>
      <c r="D1086" s="102" t="s">
        <v>22</v>
      </c>
      <c r="E1086" s="102" t="s">
        <v>22</v>
      </c>
      <c r="F1086" s="134" t="s">
        <v>22</v>
      </c>
      <c r="G1086" s="134" t="s">
        <v>22</v>
      </c>
      <c r="H1086" s="135">
        <f t="shared" ref="H1086:N1086" si="140">SUM(H1087:H1094)</f>
        <v>8967.2999999999993</v>
      </c>
      <c r="I1086" s="135">
        <f t="shared" si="140"/>
        <v>0</v>
      </c>
      <c r="J1086" s="135">
        <f t="shared" si="140"/>
        <v>3879.4</v>
      </c>
      <c r="K1086" s="135">
        <f t="shared" si="140"/>
        <v>38236820.380000003</v>
      </c>
      <c r="L1086" s="135">
        <f t="shared" si="140"/>
        <v>0</v>
      </c>
      <c r="M1086" s="135">
        <f t="shared" si="140"/>
        <v>0</v>
      </c>
      <c r="N1086" s="135">
        <f t="shared" si="140"/>
        <v>0</v>
      </c>
      <c r="O1086" s="135">
        <f>SUM(O1087:O1094)</f>
        <v>38236820.380000003</v>
      </c>
      <c r="P1086" s="51">
        <f>K1086/H1086</f>
        <v>4264.0282336935315</v>
      </c>
      <c r="Q1086" s="136" t="s">
        <v>22</v>
      </c>
      <c r="R1086" s="137" t="s">
        <v>22</v>
      </c>
    </row>
    <row r="1087" spans="1:21" s="26" customFormat="1" ht="27" customHeight="1" x14ac:dyDescent="0.25">
      <c r="A1087" s="117" t="s">
        <v>1362</v>
      </c>
      <c r="B1087" s="95" t="s">
        <v>789</v>
      </c>
      <c r="C1087" s="97">
        <v>1954</v>
      </c>
      <c r="D1087" s="97" t="s">
        <v>21</v>
      </c>
      <c r="E1087" s="97" t="s">
        <v>20</v>
      </c>
      <c r="F1087" s="99">
        <v>2</v>
      </c>
      <c r="G1087" s="99">
        <v>2</v>
      </c>
      <c r="H1087" s="109">
        <v>940</v>
      </c>
      <c r="I1087" s="109">
        <v>0</v>
      </c>
      <c r="J1087" s="109">
        <v>733.9</v>
      </c>
      <c r="K1087" s="105">
        <f t="shared" ref="K1087:K1094" si="141">SUM(L1087:O1087)</f>
        <v>6466900</v>
      </c>
      <c r="L1087" s="109">
        <v>0</v>
      </c>
      <c r="M1087" s="109">
        <v>0</v>
      </c>
      <c r="N1087" s="109">
        <v>0</v>
      </c>
      <c r="O1087" s="109">
        <v>6466900</v>
      </c>
      <c r="P1087" s="112">
        <f t="shared" ref="P1087:P1092" si="142">K1087/H1087</f>
        <v>6879.6808510638302</v>
      </c>
      <c r="Q1087" s="105">
        <v>9673</v>
      </c>
      <c r="R1087" s="117" t="s">
        <v>42</v>
      </c>
      <c r="S1087" s="30"/>
      <c r="T1087" s="30"/>
      <c r="U1087" s="25"/>
    </row>
    <row r="1088" spans="1:21" s="26" customFormat="1" ht="27" customHeight="1" x14ac:dyDescent="0.25">
      <c r="A1088" s="117" t="s">
        <v>1363</v>
      </c>
      <c r="B1088" s="95" t="s">
        <v>869</v>
      </c>
      <c r="C1088" s="97">
        <v>1969</v>
      </c>
      <c r="D1088" s="97" t="s">
        <v>21</v>
      </c>
      <c r="E1088" s="97" t="s">
        <v>20</v>
      </c>
      <c r="F1088" s="99">
        <v>2</v>
      </c>
      <c r="G1088" s="99">
        <v>2</v>
      </c>
      <c r="H1088" s="109">
        <v>972.6</v>
      </c>
      <c r="I1088" s="109">
        <v>0</v>
      </c>
      <c r="J1088" s="109">
        <v>733.9</v>
      </c>
      <c r="K1088" s="105">
        <f t="shared" si="141"/>
        <v>3390200</v>
      </c>
      <c r="L1088" s="109">
        <v>0</v>
      </c>
      <c r="M1088" s="109">
        <v>0</v>
      </c>
      <c r="N1088" s="109">
        <v>0</v>
      </c>
      <c r="O1088" s="109">
        <v>3390200</v>
      </c>
      <c r="P1088" s="112">
        <f t="shared" si="142"/>
        <v>3485.7084104462265</v>
      </c>
      <c r="Q1088" s="105">
        <v>9673</v>
      </c>
      <c r="R1088" s="117" t="s">
        <v>42</v>
      </c>
      <c r="S1088" s="30"/>
      <c r="T1088" s="30"/>
      <c r="U1088" s="25"/>
    </row>
    <row r="1089" spans="1:21" s="26" customFormat="1" ht="27" customHeight="1" x14ac:dyDescent="0.25">
      <c r="A1089" s="117" t="s">
        <v>1364</v>
      </c>
      <c r="B1089" s="95" t="s">
        <v>1038</v>
      </c>
      <c r="C1089" s="97">
        <v>1985</v>
      </c>
      <c r="D1089" s="97" t="s">
        <v>21</v>
      </c>
      <c r="E1089" s="97" t="s">
        <v>23</v>
      </c>
      <c r="F1089" s="99">
        <v>4</v>
      </c>
      <c r="G1089" s="99">
        <v>4</v>
      </c>
      <c r="H1089" s="109">
        <v>2417.9</v>
      </c>
      <c r="I1089" s="109">
        <v>0</v>
      </c>
      <c r="J1089" s="109">
        <v>428.1</v>
      </c>
      <c r="K1089" s="105">
        <f>SUM(L1089:O1089)</f>
        <v>14183540</v>
      </c>
      <c r="L1089" s="109">
        <v>0</v>
      </c>
      <c r="M1089" s="109">
        <v>0</v>
      </c>
      <c r="N1089" s="109">
        <v>0</v>
      </c>
      <c r="O1089" s="109">
        <v>14183540</v>
      </c>
      <c r="P1089" s="112">
        <f t="shared" ref="P1089" si="143">K1089/H1089</f>
        <v>5866.0573224699119</v>
      </c>
      <c r="Q1089" s="105">
        <v>9673</v>
      </c>
      <c r="R1089" s="101" t="s">
        <v>43</v>
      </c>
      <c r="S1089" s="30"/>
      <c r="T1089" s="30"/>
      <c r="U1089" s="25"/>
    </row>
    <row r="1090" spans="1:21" s="26" customFormat="1" ht="27" customHeight="1" x14ac:dyDescent="0.25">
      <c r="A1090" s="117" t="s">
        <v>1365</v>
      </c>
      <c r="B1090" s="95" t="s">
        <v>897</v>
      </c>
      <c r="C1090" s="97">
        <v>1988</v>
      </c>
      <c r="D1090" s="97" t="s">
        <v>21</v>
      </c>
      <c r="E1090" s="97" t="s">
        <v>23</v>
      </c>
      <c r="F1090" s="99">
        <v>4</v>
      </c>
      <c r="G1090" s="99">
        <v>4</v>
      </c>
      <c r="H1090" s="109">
        <v>2473.8000000000002</v>
      </c>
      <c r="I1090" s="109">
        <v>0</v>
      </c>
      <c r="J1090" s="109">
        <v>479.6</v>
      </c>
      <c r="K1090" s="105">
        <f t="shared" si="141"/>
        <v>9332000</v>
      </c>
      <c r="L1090" s="109">
        <v>0</v>
      </c>
      <c r="M1090" s="109">
        <v>0</v>
      </c>
      <c r="N1090" s="109">
        <v>0</v>
      </c>
      <c r="O1090" s="109">
        <v>9332000</v>
      </c>
      <c r="P1090" s="112">
        <f t="shared" si="142"/>
        <v>3772.3340609588486</v>
      </c>
      <c r="Q1090" s="105">
        <v>9673</v>
      </c>
      <c r="R1090" s="101" t="s">
        <v>43</v>
      </c>
      <c r="S1090" s="30"/>
      <c r="T1090" s="30"/>
      <c r="U1090" s="25"/>
    </row>
    <row r="1091" spans="1:21" s="26" customFormat="1" ht="27" customHeight="1" x14ac:dyDescent="0.25">
      <c r="A1091" s="117" t="s">
        <v>1366</v>
      </c>
      <c r="B1091" s="95" t="s">
        <v>868</v>
      </c>
      <c r="C1091" s="97">
        <v>1993</v>
      </c>
      <c r="D1091" s="97" t="s">
        <v>21</v>
      </c>
      <c r="E1091" s="97" t="s">
        <v>23</v>
      </c>
      <c r="F1091" s="97">
        <v>3</v>
      </c>
      <c r="G1091" s="97">
        <v>2</v>
      </c>
      <c r="H1091" s="109">
        <v>987.9</v>
      </c>
      <c r="I1091" s="109">
        <v>0</v>
      </c>
      <c r="J1091" s="109">
        <v>728.9</v>
      </c>
      <c r="K1091" s="105">
        <f t="shared" si="141"/>
        <v>1102862.77</v>
      </c>
      <c r="L1091" s="109">
        <v>0</v>
      </c>
      <c r="M1091" s="109">
        <v>0</v>
      </c>
      <c r="N1091" s="109">
        <v>0</v>
      </c>
      <c r="O1091" s="109">
        <v>1102862.77</v>
      </c>
      <c r="P1091" s="112">
        <f>K1091/H1091</f>
        <v>1116.3708573742283</v>
      </c>
      <c r="Q1091" s="105">
        <v>9673</v>
      </c>
      <c r="R1091" s="117" t="s">
        <v>41</v>
      </c>
      <c r="S1091" s="30">
        <f>O1091+O1093</f>
        <v>1151732.3800000001</v>
      </c>
      <c r="T1091" s="25"/>
      <c r="U1091" s="25"/>
    </row>
    <row r="1092" spans="1:21" s="26" customFormat="1" ht="27" customHeight="1" x14ac:dyDescent="0.25">
      <c r="A1092" s="117" t="s">
        <v>1367</v>
      </c>
      <c r="B1092" s="95" t="s">
        <v>791</v>
      </c>
      <c r="C1092" s="104">
        <v>1954</v>
      </c>
      <c r="D1092" s="97" t="s">
        <v>21</v>
      </c>
      <c r="E1092" s="97" t="s">
        <v>20</v>
      </c>
      <c r="F1092" s="115">
        <v>2</v>
      </c>
      <c r="G1092" s="115">
        <v>2</v>
      </c>
      <c r="H1092" s="111">
        <v>563.1</v>
      </c>
      <c r="I1092" s="111">
        <v>0</v>
      </c>
      <c r="J1092" s="111">
        <v>372.8</v>
      </c>
      <c r="K1092" s="105">
        <f t="shared" si="141"/>
        <v>1815000</v>
      </c>
      <c r="L1092" s="111">
        <v>0</v>
      </c>
      <c r="M1092" s="111">
        <v>0</v>
      </c>
      <c r="N1092" s="111">
        <v>0</v>
      </c>
      <c r="O1092" s="111">
        <v>1815000</v>
      </c>
      <c r="P1092" s="112">
        <f t="shared" si="142"/>
        <v>3223.2285562067127</v>
      </c>
      <c r="Q1092" s="105">
        <v>9673</v>
      </c>
      <c r="R1092" s="101" t="s">
        <v>43</v>
      </c>
      <c r="S1092" s="25"/>
      <c r="T1092" s="25"/>
      <c r="U1092" s="25"/>
    </row>
    <row r="1093" spans="1:21" s="26" customFormat="1" ht="27" customHeight="1" x14ac:dyDescent="0.25">
      <c r="A1093" s="200" t="s">
        <v>1368</v>
      </c>
      <c r="B1093" s="198" t="s">
        <v>790</v>
      </c>
      <c r="C1093" s="169">
        <v>1954</v>
      </c>
      <c r="D1093" s="169" t="s">
        <v>21</v>
      </c>
      <c r="E1093" s="169" t="s">
        <v>792</v>
      </c>
      <c r="F1093" s="169">
        <v>2</v>
      </c>
      <c r="G1093" s="169">
        <v>2</v>
      </c>
      <c r="H1093" s="209">
        <v>612</v>
      </c>
      <c r="I1093" s="209">
        <v>0</v>
      </c>
      <c r="J1093" s="209">
        <v>402.2</v>
      </c>
      <c r="K1093" s="105">
        <f t="shared" si="141"/>
        <v>48869.61</v>
      </c>
      <c r="L1093" s="109">
        <v>0</v>
      </c>
      <c r="M1093" s="109">
        <v>0</v>
      </c>
      <c r="N1093" s="109">
        <v>0</v>
      </c>
      <c r="O1093" s="109">
        <v>48869.61</v>
      </c>
      <c r="P1093" s="112">
        <f>K1093/H1093</f>
        <v>79.852303921568634</v>
      </c>
      <c r="Q1093" s="105">
        <v>9673</v>
      </c>
      <c r="R1093" s="117" t="s">
        <v>41</v>
      </c>
      <c r="S1093" s="25"/>
      <c r="T1093" s="25"/>
      <c r="U1093" s="25"/>
    </row>
    <row r="1094" spans="1:21" s="26" customFormat="1" ht="27" customHeight="1" x14ac:dyDescent="0.25">
      <c r="A1094" s="200"/>
      <c r="B1094" s="198"/>
      <c r="C1094" s="169"/>
      <c r="D1094" s="169"/>
      <c r="E1094" s="169"/>
      <c r="F1094" s="169"/>
      <c r="G1094" s="169"/>
      <c r="H1094" s="209"/>
      <c r="I1094" s="209"/>
      <c r="J1094" s="209"/>
      <c r="K1094" s="105">
        <f t="shared" si="141"/>
        <v>1897448</v>
      </c>
      <c r="L1094" s="109">
        <v>0</v>
      </c>
      <c r="M1094" s="109">
        <v>0</v>
      </c>
      <c r="N1094" s="109">
        <v>0</v>
      </c>
      <c r="O1094" s="109">
        <v>1897448</v>
      </c>
      <c r="P1094" s="112">
        <f>K1094/H1093</f>
        <v>3100.4052287581699</v>
      </c>
      <c r="Q1094" s="105">
        <v>9673</v>
      </c>
      <c r="R1094" s="117" t="s">
        <v>42</v>
      </c>
      <c r="S1094" s="25"/>
      <c r="T1094" s="25"/>
      <c r="U1094" s="25"/>
    </row>
    <row r="1095" spans="1:21" ht="42" customHeight="1" x14ac:dyDescent="0.25">
      <c r="A1095" s="193" t="s">
        <v>1087</v>
      </c>
      <c r="B1095" s="193"/>
      <c r="C1095" s="193"/>
      <c r="D1095" s="193"/>
      <c r="E1095" s="193"/>
      <c r="F1095" s="193"/>
      <c r="G1095" s="193"/>
      <c r="H1095" s="193"/>
      <c r="I1095" s="193"/>
      <c r="J1095" s="193"/>
      <c r="K1095" s="193"/>
      <c r="L1095" s="193"/>
      <c r="M1095" s="193"/>
      <c r="N1095" s="193"/>
      <c r="O1095" s="193"/>
      <c r="P1095" s="193"/>
      <c r="Q1095" s="193"/>
      <c r="R1095" s="193"/>
    </row>
    <row r="1096" spans="1:21" ht="42" customHeight="1" x14ac:dyDescent="0.25">
      <c r="A1096" s="172" t="s">
        <v>795</v>
      </c>
      <c r="B1096" s="172"/>
      <c r="C1096" s="102" t="s">
        <v>22</v>
      </c>
      <c r="D1096" s="102" t="s">
        <v>22</v>
      </c>
      <c r="E1096" s="102" t="s">
        <v>22</v>
      </c>
      <c r="F1096" s="134" t="s">
        <v>22</v>
      </c>
      <c r="G1096" s="134" t="s">
        <v>22</v>
      </c>
      <c r="H1096" s="135">
        <f t="shared" ref="H1096:N1096" si="144">SUM(H1097:H1099)</f>
        <v>973.5</v>
      </c>
      <c r="I1096" s="135">
        <f t="shared" si="144"/>
        <v>0</v>
      </c>
      <c r="J1096" s="135">
        <f t="shared" si="144"/>
        <v>879.4</v>
      </c>
      <c r="K1096" s="135">
        <f t="shared" si="144"/>
        <v>8254808.4000000004</v>
      </c>
      <c r="L1096" s="135">
        <f t="shared" si="144"/>
        <v>0</v>
      </c>
      <c r="M1096" s="135">
        <f t="shared" si="144"/>
        <v>0</v>
      </c>
      <c r="N1096" s="135">
        <f t="shared" si="144"/>
        <v>0</v>
      </c>
      <c r="O1096" s="135">
        <f>SUM(O1097:O1099)</f>
        <v>8254808.4000000004</v>
      </c>
      <c r="P1096" s="51">
        <f>K1096/H1096</f>
        <v>8479.5155624036979</v>
      </c>
      <c r="Q1096" s="136" t="s">
        <v>22</v>
      </c>
      <c r="R1096" s="137" t="s">
        <v>22</v>
      </c>
    </row>
    <row r="1097" spans="1:21" s="26" customFormat="1" ht="27" customHeight="1" x14ac:dyDescent="0.25">
      <c r="A1097" s="178" t="s">
        <v>1369</v>
      </c>
      <c r="B1097" s="239" t="s">
        <v>793</v>
      </c>
      <c r="C1097" s="149">
        <v>1968</v>
      </c>
      <c r="D1097" s="149" t="s">
        <v>21</v>
      </c>
      <c r="E1097" s="149" t="s">
        <v>20</v>
      </c>
      <c r="F1097" s="151">
        <v>2</v>
      </c>
      <c r="G1097" s="151">
        <v>2</v>
      </c>
      <c r="H1097" s="221">
        <v>547.70000000000005</v>
      </c>
      <c r="I1097" s="221">
        <v>0</v>
      </c>
      <c r="J1097" s="221">
        <v>499</v>
      </c>
      <c r="K1097" s="105">
        <f>SUM(L1097:O1097)</f>
        <v>300000</v>
      </c>
      <c r="L1097" s="108">
        <v>0</v>
      </c>
      <c r="M1097" s="108">
        <v>0</v>
      </c>
      <c r="N1097" s="108">
        <v>0</v>
      </c>
      <c r="O1097" s="109">
        <v>300000</v>
      </c>
      <c r="P1097" s="112">
        <f>K1097/H1097</f>
        <v>547.7451159393828</v>
      </c>
      <c r="Q1097" s="105">
        <v>9673</v>
      </c>
      <c r="R1097" s="117" t="s">
        <v>42</v>
      </c>
      <c r="S1097" s="25"/>
      <c r="T1097" s="25"/>
      <c r="U1097" s="25"/>
    </row>
    <row r="1098" spans="1:21" s="26" customFormat="1" ht="27" customHeight="1" x14ac:dyDescent="0.25">
      <c r="A1098" s="180"/>
      <c r="B1098" s="240"/>
      <c r="C1098" s="150"/>
      <c r="D1098" s="150"/>
      <c r="E1098" s="150"/>
      <c r="F1098" s="152"/>
      <c r="G1098" s="152"/>
      <c r="H1098" s="223"/>
      <c r="I1098" s="223"/>
      <c r="J1098" s="223"/>
      <c r="K1098" s="105">
        <f>SUM(L1098:O1098)</f>
        <v>4964000</v>
      </c>
      <c r="L1098" s="108">
        <v>0</v>
      </c>
      <c r="M1098" s="108">
        <v>0</v>
      </c>
      <c r="N1098" s="108">
        <v>0</v>
      </c>
      <c r="O1098" s="109">
        <v>4964000</v>
      </c>
      <c r="P1098" s="112">
        <f>K1098/H1097</f>
        <v>9063.3558517436541</v>
      </c>
      <c r="Q1098" s="105">
        <v>9673</v>
      </c>
      <c r="R1098" s="101" t="s">
        <v>43</v>
      </c>
      <c r="S1098" s="25"/>
      <c r="T1098" s="25"/>
      <c r="U1098" s="25"/>
    </row>
    <row r="1099" spans="1:21" s="26" customFormat="1" ht="27" customHeight="1" x14ac:dyDescent="0.25">
      <c r="A1099" s="117" t="s">
        <v>1370</v>
      </c>
      <c r="B1099" s="127" t="s">
        <v>794</v>
      </c>
      <c r="C1099" s="97">
        <v>1967</v>
      </c>
      <c r="D1099" s="97" t="s">
        <v>21</v>
      </c>
      <c r="E1099" s="97" t="s">
        <v>20</v>
      </c>
      <c r="F1099" s="115">
        <v>2</v>
      </c>
      <c r="G1099" s="115">
        <v>2</v>
      </c>
      <c r="H1099" s="108">
        <v>425.8</v>
      </c>
      <c r="I1099" s="108">
        <v>0</v>
      </c>
      <c r="J1099" s="108">
        <v>380.4</v>
      </c>
      <c r="K1099" s="105">
        <f>SUM(L1099:O1099)</f>
        <v>2990808.4</v>
      </c>
      <c r="L1099" s="108">
        <v>0</v>
      </c>
      <c r="M1099" s="108">
        <v>0</v>
      </c>
      <c r="N1099" s="108">
        <v>0</v>
      </c>
      <c r="O1099" s="109">
        <v>2990808.4</v>
      </c>
      <c r="P1099" s="112">
        <f>K1099/H1099</f>
        <v>7023.9746359793326</v>
      </c>
      <c r="Q1099" s="105">
        <v>9673</v>
      </c>
      <c r="R1099" s="117" t="s">
        <v>41</v>
      </c>
      <c r="S1099" s="30">
        <f>O1099</f>
        <v>2990808.4</v>
      </c>
      <c r="T1099" s="25"/>
      <c r="U1099" s="25"/>
    </row>
    <row r="1100" spans="1:21" ht="42" customHeight="1" x14ac:dyDescent="0.25">
      <c r="A1100" s="193" t="s">
        <v>1088</v>
      </c>
      <c r="B1100" s="193"/>
      <c r="C1100" s="193"/>
      <c r="D1100" s="193"/>
      <c r="E1100" s="193"/>
      <c r="F1100" s="193"/>
      <c r="G1100" s="193"/>
      <c r="H1100" s="193"/>
      <c r="I1100" s="193"/>
      <c r="J1100" s="193"/>
      <c r="K1100" s="193"/>
      <c r="L1100" s="193"/>
      <c r="M1100" s="193"/>
      <c r="N1100" s="193"/>
      <c r="O1100" s="193"/>
      <c r="P1100" s="193"/>
      <c r="Q1100" s="193"/>
      <c r="R1100" s="193"/>
    </row>
    <row r="1101" spans="1:21" ht="42" customHeight="1" x14ac:dyDescent="0.25">
      <c r="A1101" s="172" t="s">
        <v>1013</v>
      </c>
      <c r="B1101" s="172"/>
      <c r="C1101" s="102" t="s">
        <v>22</v>
      </c>
      <c r="D1101" s="102" t="s">
        <v>22</v>
      </c>
      <c r="E1101" s="102" t="s">
        <v>22</v>
      </c>
      <c r="F1101" s="134" t="s">
        <v>22</v>
      </c>
      <c r="G1101" s="134" t="s">
        <v>22</v>
      </c>
      <c r="H1101" s="135">
        <f t="shared" ref="H1101:N1101" si="145">SUM(H1102)</f>
        <v>15087</v>
      </c>
      <c r="I1101" s="135">
        <f t="shared" si="145"/>
        <v>0</v>
      </c>
      <c r="J1101" s="135">
        <f t="shared" si="145"/>
        <v>4437.08</v>
      </c>
      <c r="K1101" s="135">
        <f t="shared" si="145"/>
        <v>4068458.4</v>
      </c>
      <c r="L1101" s="135">
        <f t="shared" si="145"/>
        <v>0</v>
      </c>
      <c r="M1101" s="135">
        <f t="shared" si="145"/>
        <v>0</v>
      </c>
      <c r="N1101" s="135">
        <f t="shared" si="145"/>
        <v>0</v>
      </c>
      <c r="O1101" s="135">
        <f>SUM(O1102)</f>
        <v>4068458.4</v>
      </c>
      <c r="P1101" s="51">
        <f>K1101/H1101</f>
        <v>269.66649433286938</v>
      </c>
      <c r="Q1101" s="136" t="s">
        <v>22</v>
      </c>
      <c r="R1101" s="137" t="s">
        <v>22</v>
      </c>
    </row>
    <row r="1102" spans="1:21" s="26" customFormat="1" ht="27" customHeight="1" x14ac:dyDescent="0.25">
      <c r="A1102" s="117" t="s">
        <v>1371</v>
      </c>
      <c r="B1102" s="127" t="s">
        <v>1014</v>
      </c>
      <c r="C1102" s="97">
        <v>1984</v>
      </c>
      <c r="D1102" s="97">
        <v>2015</v>
      </c>
      <c r="E1102" s="97" t="s">
        <v>23</v>
      </c>
      <c r="F1102" s="115">
        <v>5</v>
      </c>
      <c r="G1102" s="115">
        <v>6</v>
      </c>
      <c r="H1102" s="108">
        <v>15087</v>
      </c>
      <c r="I1102" s="108">
        <v>0</v>
      </c>
      <c r="J1102" s="108">
        <v>4437.08</v>
      </c>
      <c r="K1102" s="105">
        <f>SUM(L1102:O1102)</f>
        <v>4068458.4</v>
      </c>
      <c r="L1102" s="108">
        <v>0</v>
      </c>
      <c r="M1102" s="108">
        <v>0</v>
      </c>
      <c r="N1102" s="108">
        <v>0</v>
      </c>
      <c r="O1102" s="109">
        <v>4068458.4</v>
      </c>
      <c r="P1102" s="112">
        <f>K1102/H1102</f>
        <v>269.66649433286938</v>
      </c>
      <c r="Q1102" s="105">
        <v>9673</v>
      </c>
      <c r="R1102" s="117" t="s">
        <v>41</v>
      </c>
      <c r="S1102" s="30">
        <f>O1102</f>
        <v>4068458.4</v>
      </c>
      <c r="T1102" s="25"/>
      <c r="U1102" s="25"/>
    </row>
    <row r="1103" spans="1:21" ht="42" customHeight="1" x14ac:dyDescent="0.25">
      <c r="A1103" s="193" t="s">
        <v>1089</v>
      </c>
      <c r="B1103" s="193"/>
      <c r="C1103" s="193"/>
      <c r="D1103" s="193"/>
      <c r="E1103" s="193"/>
      <c r="F1103" s="193"/>
      <c r="G1103" s="193"/>
      <c r="H1103" s="193"/>
      <c r="I1103" s="193"/>
      <c r="J1103" s="193"/>
      <c r="K1103" s="193"/>
      <c r="L1103" s="193"/>
      <c r="M1103" s="193"/>
      <c r="N1103" s="193"/>
      <c r="O1103" s="193"/>
      <c r="P1103" s="193"/>
      <c r="Q1103" s="193"/>
      <c r="R1103" s="193"/>
    </row>
    <row r="1104" spans="1:21" ht="42" customHeight="1" x14ac:dyDescent="0.25">
      <c r="A1104" s="172" t="s">
        <v>800</v>
      </c>
      <c r="B1104" s="172"/>
      <c r="C1104" s="102" t="s">
        <v>22</v>
      </c>
      <c r="D1104" s="102" t="s">
        <v>22</v>
      </c>
      <c r="E1104" s="102" t="s">
        <v>22</v>
      </c>
      <c r="F1104" s="134" t="s">
        <v>22</v>
      </c>
      <c r="G1104" s="134" t="s">
        <v>22</v>
      </c>
      <c r="H1104" s="135">
        <f t="shared" ref="H1104:N1104" si="146">SUM(H1105:H1107)</f>
        <v>1606.8</v>
      </c>
      <c r="I1104" s="135">
        <f t="shared" si="146"/>
        <v>174.1</v>
      </c>
      <c r="J1104" s="135">
        <f t="shared" si="146"/>
        <v>810</v>
      </c>
      <c r="K1104" s="135">
        <f t="shared" si="146"/>
        <v>8578120.4900000002</v>
      </c>
      <c r="L1104" s="135">
        <f t="shared" si="146"/>
        <v>0</v>
      </c>
      <c r="M1104" s="135">
        <f t="shared" si="146"/>
        <v>0</v>
      </c>
      <c r="N1104" s="135">
        <f t="shared" si="146"/>
        <v>0</v>
      </c>
      <c r="O1104" s="135">
        <f>SUM(O1105:O1107)</f>
        <v>8578120.4900000002</v>
      </c>
      <c r="P1104" s="51">
        <f>K1104/H1104</f>
        <v>5338.636102813045</v>
      </c>
      <c r="Q1104" s="136" t="s">
        <v>22</v>
      </c>
      <c r="R1104" s="137" t="s">
        <v>22</v>
      </c>
    </row>
    <row r="1105" spans="1:21" ht="27" customHeight="1" x14ac:dyDescent="0.25">
      <c r="A1105" s="178" t="s">
        <v>1372</v>
      </c>
      <c r="B1105" s="167" t="s">
        <v>1001</v>
      </c>
      <c r="C1105" s="147">
        <v>1969</v>
      </c>
      <c r="D1105" s="149" t="s">
        <v>21</v>
      </c>
      <c r="E1105" s="149" t="s">
        <v>20</v>
      </c>
      <c r="F1105" s="151">
        <v>2</v>
      </c>
      <c r="G1105" s="151">
        <v>2</v>
      </c>
      <c r="H1105" s="206">
        <v>514.79999999999995</v>
      </c>
      <c r="I1105" s="206">
        <v>125.8</v>
      </c>
      <c r="J1105" s="206">
        <v>389</v>
      </c>
      <c r="K1105" s="105">
        <f>SUM(L1105:O1105)</f>
        <v>2367169.1</v>
      </c>
      <c r="L1105" s="105">
        <v>0</v>
      </c>
      <c r="M1105" s="105">
        <v>0</v>
      </c>
      <c r="N1105" s="105">
        <v>0</v>
      </c>
      <c r="O1105" s="105">
        <v>2367169.1</v>
      </c>
      <c r="P1105" s="112">
        <f>K1105/H1105</f>
        <v>4598.2305749805755</v>
      </c>
      <c r="Q1105" s="105">
        <v>9673</v>
      </c>
      <c r="R1105" s="117" t="s">
        <v>41</v>
      </c>
      <c r="S1105" s="24">
        <f>O1105</f>
        <v>2367169.1</v>
      </c>
      <c r="T1105" s="1"/>
      <c r="U1105" s="1"/>
    </row>
    <row r="1106" spans="1:21" ht="27" customHeight="1" x14ac:dyDescent="0.25">
      <c r="A1106" s="180"/>
      <c r="B1106" s="168"/>
      <c r="C1106" s="148"/>
      <c r="D1106" s="150"/>
      <c r="E1106" s="150"/>
      <c r="F1106" s="152"/>
      <c r="G1106" s="152"/>
      <c r="H1106" s="207"/>
      <c r="I1106" s="207"/>
      <c r="J1106" s="207"/>
      <c r="K1106" s="105">
        <f>SUM(L1106:O1106)</f>
        <v>2850700</v>
      </c>
      <c r="L1106" s="105">
        <v>0</v>
      </c>
      <c r="M1106" s="105">
        <v>0</v>
      </c>
      <c r="N1106" s="105">
        <v>0</v>
      </c>
      <c r="O1106" s="105">
        <v>2850700</v>
      </c>
      <c r="P1106" s="112">
        <f>K1106/H1105</f>
        <v>5537.4902874902882</v>
      </c>
      <c r="Q1106" s="105">
        <v>9673</v>
      </c>
      <c r="R1106" s="101" t="s">
        <v>43</v>
      </c>
      <c r="S1106" s="1"/>
      <c r="T1106" s="1"/>
      <c r="U1106" s="1"/>
    </row>
    <row r="1107" spans="1:21" ht="27" customHeight="1" x14ac:dyDescent="0.25">
      <c r="A1107" s="106" t="s">
        <v>1373</v>
      </c>
      <c r="B1107" s="93" t="s">
        <v>797</v>
      </c>
      <c r="C1107" s="90">
        <v>1950</v>
      </c>
      <c r="D1107" s="90" t="s">
        <v>21</v>
      </c>
      <c r="E1107" s="90" t="s">
        <v>20</v>
      </c>
      <c r="F1107" s="91">
        <v>2</v>
      </c>
      <c r="G1107" s="91">
        <v>2</v>
      </c>
      <c r="H1107" s="107">
        <v>1092</v>
      </c>
      <c r="I1107" s="107">
        <v>48.3</v>
      </c>
      <c r="J1107" s="107">
        <v>421</v>
      </c>
      <c r="K1107" s="105">
        <f>SUM(L1107:O1107)</f>
        <v>3360251.39</v>
      </c>
      <c r="L1107" s="108">
        <v>0</v>
      </c>
      <c r="M1107" s="108">
        <v>0</v>
      </c>
      <c r="N1107" s="108">
        <v>0</v>
      </c>
      <c r="O1107" s="109">
        <v>3360251.39</v>
      </c>
      <c r="P1107" s="112">
        <f>K1107/H1107</f>
        <v>3077.1532875457879</v>
      </c>
      <c r="Q1107" s="105">
        <v>9673</v>
      </c>
      <c r="R1107" s="117" t="s">
        <v>42</v>
      </c>
      <c r="S1107" s="1"/>
      <c r="T1107" s="1"/>
      <c r="U1107" s="1"/>
    </row>
    <row r="1108" spans="1:21" ht="42" customHeight="1" x14ac:dyDescent="0.25">
      <c r="A1108" s="193" t="s">
        <v>1090</v>
      </c>
      <c r="B1108" s="193"/>
      <c r="C1108" s="193"/>
      <c r="D1108" s="193"/>
      <c r="E1108" s="193"/>
      <c r="F1108" s="193"/>
      <c r="G1108" s="193"/>
      <c r="H1108" s="193"/>
      <c r="I1108" s="193"/>
      <c r="J1108" s="193"/>
      <c r="K1108" s="193"/>
      <c r="L1108" s="193"/>
      <c r="M1108" s="193"/>
      <c r="N1108" s="193"/>
      <c r="O1108" s="193"/>
      <c r="P1108" s="193"/>
      <c r="Q1108" s="193"/>
      <c r="R1108" s="193"/>
    </row>
    <row r="1109" spans="1:21" ht="42" customHeight="1" x14ac:dyDescent="0.25">
      <c r="A1109" s="172" t="s">
        <v>801</v>
      </c>
      <c r="B1109" s="172"/>
      <c r="C1109" s="102" t="s">
        <v>22</v>
      </c>
      <c r="D1109" s="102" t="s">
        <v>22</v>
      </c>
      <c r="E1109" s="102" t="s">
        <v>22</v>
      </c>
      <c r="F1109" s="134" t="s">
        <v>22</v>
      </c>
      <c r="G1109" s="134" t="s">
        <v>22</v>
      </c>
      <c r="H1109" s="135">
        <f t="shared" ref="H1109:N1109" si="147">SUM(H1110:H1111)</f>
        <v>9321.6</v>
      </c>
      <c r="I1109" s="135">
        <f t="shared" si="147"/>
        <v>98.45</v>
      </c>
      <c r="J1109" s="135">
        <f t="shared" si="147"/>
        <v>6551.2</v>
      </c>
      <c r="K1109" s="135">
        <f t="shared" si="147"/>
        <v>23757056.829999998</v>
      </c>
      <c r="L1109" s="135">
        <f t="shared" si="147"/>
        <v>0</v>
      </c>
      <c r="M1109" s="135">
        <f t="shared" si="147"/>
        <v>0</v>
      </c>
      <c r="N1109" s="135">
        <f t="shared" si="147"/>
        <v>0</v>
      </c>
      <c r="O1109" s="135">
        <f>SUM(O1110:O1111)</f>
        <v>23757056.829999998</v>
      </c>
      <c r="P1109" s="51">
        <f>K1109/H1109</f>
        <v>2548.6029040078952</v>
      </c>
      <c r="Q1109" s="136" t="s">
        <v>22</v>
      </c>
      <c r="R1109" s="137" t="s">
        <v>22</v>
      </c>
    </row>
    <row r="1110" spans="1:21" s="26" customFormat="1" ht="27" customHeight="1" x14ac:dyDescent="0.25">
      <c r="A1110" s="117" t="s">
        <v>1374</v>
      </c>
      <c r="B1110" s="95" t="s">
        <v>798</v>
      </c>
      <c r="C1110" s="97">
        <v>1969</v>
      </c>
      <c r="D1110" s="97" t="s">
        <v>21</v>
      </c>
      <c r="E1110" s="97" t="s">
        <v>20</v>
      </c>
      <c r="F1110" s="97">
        <v>3</v>
      </c>
      <c r="G1110" s="97">
        <v>2</v>
      </c>
      <c r="H1110" s="109">
        <v>1440</v>
      </c>
      <c r="I1110" s="109">
        <v>98.45</v>
      </c>
      <c r="J1110" s="109">
        <v>851.7</v>
      </c>
      <c r="K1110" s="105">
        <f>SUM(L1110:O1110)</f>
        <v>2025170.83</v>
      </c>
      <c r="L1110" s="109">
        <v>0</v>
      </c>
      <c r="M1110" s="109">
        <v>0</v>
      </c>
      <c r="N1110" s="109">
        <v>0</v>
      </c>
      <c r="O1110" s="109">
        <v>2025170.83</v>
      </c>
      <c r="P1110" s="112">
        <f>K1110/H1110</f>
        <v>1406.3686319444446</v>
      </c>
      <c r="Q1110" s="105">
        <v>9673</v>
      </c>
      <c r="R1110" s="117" t="s">
        <v>42</v>
      </c>
      <c r="S1110" s="25"/>
      <c r="T1110" s="25"/>
      <c r="U1110" s="25"/>
    </row>
    <row r="1111" spans="1:21" s="26" customFormat="1" ht="27" customHeight="1" x14ac:dyDescent="0.25">
      <c r="A1111" s="117" t="s">
        <v>1375</v>
      </c>
      <c r="B1111" s="95" t="s">
        <v>799</v>
      </c>
      <c r="C1111" s="97">
        <v>1980</v>
      </c>
      <c r="D1111" s="97" t="s">
        <v>21</v>
      </c>
      <c r="E1111" s="97" t="s">
        <v>20</v>
      </c>
      <c r="F1111" s="99">
        <v>5</v>
      </c>
      <c r="G1111" s="99">
        <v>8</v>
      </c>
      <c r="H1111" s="109">
        <v>7881.6</v>
      </c>
      <c r="I1111" s="109">
        <v>0</v>
      </c>
      <c r="J1111" s="109">
        <v>5699.5</v>
      </c>
      <c r="K1111" s="105">
        <f>SUM(L1111:O1111)</f>
        <v>21731886</v>
      </c>
      <c r="L1111" s="109">
        <v>0</v>
      </c>
      <c r="M1111" s="109">
        <v>0</v>
      </c>
      <c r="N1111" s="109">
        <v>0</v>
      </c>
      <c r="O1111" s="109">
        <v>21731886</v>
      </c>
      <c r="P1111" s="112">
        <f>K1111/H1111</f>
        <v>2757.2936967113274</v>
      </c>
      <c r="Q1111" s="105">
        <v>9673</v>
      </c>
      <c r="R1111" s="117" t="s">
        <v>42</v>
      </c>
      <c r="S1111" s="25"/>
      <c r="T1111" s="25"/>
      <c r="U1111" s="25"/>
    </row>
    <row r="1112" spans="1:21" ht="42" customHeight="1" x14ac:dyDescent="0.25">
      <c r="A1112" s="193" t="s">
        <v>1091</v>
      </c>
      <c r="B1112" s="193"/>
      <c r="C1112" s="193"/>
      <c r="D1112" s="193"/>
      <c r="E1112" s="193"/>
      <c r="F1112" s="193"/>
      <c r="G1112" s="193"/>
      <c r="H1112" s="193"/>
      <c r="I1112" s="193"/>
      <c r="J1112" s="193"/>
      <c r="K1112" s="193"/>
      <c r="L1112" s="193"/>
      <c r="M1112" s="193"/>
      <c r="N1112" s="193"/>
      <c r="O1112" s="193"/>
      <c r="P1112" s="193"/>
      <c r="Q1112" s="193"/>
      <c r="R1112" s="193"/>
    </row>
    <row r="1113" spans="1:21" ht="42" customHeight="1" x14ac:dyDescent="0.25">
      <c r="A1113" s="172" t="s">
        <v>802</v>
      </c>
      <c r="B1113" s="172"/>
      <c r="C1113" s="102" t="s">
        <v>22</v>
      </c>
      <c r="D1113" s="102" t="s">
        <v>22</v>
      </c>
      <c r="E1113" s="102" t="s">
        <v>22</v>
      </c>
      <c r="F1113" s="134" t="s">
        <v>22</v>
      </c>
      <c r="G1113" s="134" t="s">
        <v>22</v>
      </c>
      <c r="H1113" s="135">
        <f t="shared" ref="H1113:N1113" si="148">SUM(H1114)</f>
        <v>972.4</v>
      </c>
      <c r="I1113" s="135">
        <f t="shared" si="148"/>
        <v>0</v>
      </c>
      <c r="J1113" s="135">
        <f t="shared" si="148"/>
        <v>709.8</v>
      </c>
      <c r="K1113" s="135">
        <f t="shared" si="148"/>
        <v>1083858.1100000001</v>
      </c>
      <c r="L1113" s="135">
        <f t="shared" si="148"/>
        <v>0</v>
      </c>
      <c r="M1113" s="135">
        <f t="shared" si="148"/>
        <v>0</v>
      </c>
      <c r="N1113" s="135">
        <f t="shared" si="148"/>
        <v>0</v>
      </c>
      <c r="O1113" s="135">
        <f>SUM(O1114)</f>
        <v>1083858.1100000001</v>
      </c>
      <c r="P1113" s="51">
        <f>K1113/H1113</f>
        <v>1114.6216680378445</v>
      </c>
      <c r="Q1113" s="136" t="s">
        <v>22</v>
      </c>
      <c r="R1113" s="137" t="s">
        <v>22</v>
      </c>
    </row>
    <row r="1114" spans="1:21" s="26" customFormat="1" ht="27" customHeight="1" x14ac:dyDescent="0.25">
      <c r="A1114" s="117" t="s">
        <v>1376</v>
      </c>
      <c r="B1114" s="95" t="s">
        <v>796</v>
      </c>
      <c r="C1114" s="97">
        <v>1983</v>
      </c>
      <c r="D1114" s="97" t="s">
        <v>21</v>
      </c>
      <c r="E1114" s="97" t="s">
        <v>23</v>
      </c>
      <c r="F1114" s="115">
        <v>3</v>
      </c>
      <c r="G1114" s="115">
        <v>2</v>
      </c>
      <c r="H1114" s="108">
        <v>972.4</v>
      </c>
      <c r="I1114" s="108">
        <v>0</v>
      </c>
      <c r="J1114" s="108">
        <v>709.8</v>
      </c>
      <c r="K1114" s="105">
        <f>SUM(L1114:O1114)</f>
        <v>1083858.1100000001</v>
      </c>
      <c r="L1114" s="108">
        <v>0</v>
      </c>
      <c r="M1114" s="108">
        <v>0</v>
      </c>
      <c r="N1114" s="108">
        <v>0</v>
      </c>
      <c r="O1114" s="109">
        <v>1083858.1100000001</v>
      </c>
      <c r="P1114" s="112">
        <f>K1114/H1114</f>
        <v>1114.6216680378445</v>
      </c>
      <c r="Q1114" s="105">
        <v>9673</v>
      </c>
      <c r="R1114" s="117" t="s">
        <v>41</v>
      </c>
      <c r="S1114" s="30">
        <f>O1114</f>
        <v>1083858.1100000001</v>
      </c>
      <c r="T1114" s="25"/>
      <c r="U1114" s="25"/>
    </row>
    <row r="1115" spans="1:21" ht="42" customHeight="1" x14ac:dyDescent="0.25">
      <c r="A1115" s="193" t="s">
        <v>1092</v>
      </c>
      <c r="B1115" s="193"/>
      <c r="C1115" s="193"/>
      <c r="D1115" s="193"/>
      <c r="E1115" s="193"/>
      <c r="F1115" s="193"/>
      <c r="G1115" s="193"/>
      <c r="H1115" s="193"/>
      <c r="I1115" s="193"/>
      <c r="J1115" s="193"/>
      <c r="K1115" s="193"/>
      <c r="L1115" s="193"/>
      <c r="M1115" s="193"/>
      <c r="N1115" s="193"/>
      <c r="O1115" s="193"/>
      <c r="P1115" s="193"/>
      <c r="Q1115" s="193"/>
      <c r="R1115" s="193"/>
    </row>
    <row r="1116" spans="1:21" ht="42" customHeight="1" x14ac:dyDescent="0.25">
      <c r="A1116" s="172" t="s">
        <v>1026</v>
      </c>
      <c r="B1116" s="172"/>
      <c r="C1116" s="102" t="s">
        <v>22</v>
      </c>
      <c r="D1116" s="102" t="s">
        <v>22</v>
      </c>
      <c r="E1116" s="102" t="s">
        <v>22</v>
      </c>
      <c r="F1116" s="134" t="s">
        <v>22</v>
      </c>
      <c r="G1116" s="134" t="s">
        <v>22</v>
      </c>
      <c r="H1116" s="135">
        <f t="shared" ref="H1116:N1116" si="149">SUM(H1117:H1157)</f>
        <v>91278.599999999991</v>
      </c>
      <c r="I1116" s="135">
        <f t="shared" si="149"/>
        <v>18127.299999999996</v>
      </c>
      <c r="J1116" s="135">
        <f t="shared" si="149"/>
        <v>69355.600000000006</v>
      </c>
      <c r="K1116" s="135">
        <f t="shared" si="149"/>
        <v>307871132.22000003</v>
      </c>
      <c r="L1116" s="135">
        <f t="shared" si="149"/>
        <v>0</v>
      </c>
      <c r="M1116" s="135">
        <f t="shared" si="149"/>
        <v>0</v>
      </c>
      <c r="N1116" s="135">
        <f t="shared" si="149"/>
        <v>0</v>
      </c>
      <c r="O1116" s="135">
        <f>SUM(O1117:O1157)</f>
        <v>307871132.22000003</v>
      </c>
      <c r="P1116" s="51">
        <f>K1116/H1116</f>
        <v>3372.8730745213015</v>
      </c>
      <c r="Q1116" s="136" t="s">
        <v>22</v>
      </c>
      <c r="R1116" s="137" t="s">
        <v>22</v>
      </c>
    </row>
    <row r="1117" spans="1:21" s="26" customFormat="1" ht="27" customHeight="1" x14ac:dyDescent="0.25">
      <c r="A1117" s="131" t="s">
        <v>1377</v>
      </c>
      <c r="B1117" s="95" t="s">
        <v>803</v>
      </c>
      <c r="C1117" s="75">
        <v>1986</v>
      </c>
      <c r="D1117" s="117" t="s">
        <v>21</v>
      </c>
      <c r="E1117" s="117" t="s">
        <v>838</v>
      </c>
      <c r="F1117" s="117" t="s">
        <v>839</v>
      </c>
      <c r="G1117" s="117" t="s">
        <v>254</v>
      </c>
      <c r="H1117" s="109">
        <v>7294.7</v>
      </c>
      <c r="I1117" s="109">
        <v>1682.3</v>
      </c>
      <c r="J1117" s="109">
        <v>5612.4</v>
      </c>
      <c r="K1117" s="105">
        <f t="shared" ref="K1117:K1156" si="150">SUM(L1117:O1117)</f>
        <v>2925706.35</v>
      </c>
      <c r="L1117" s="109">
        <v>0</v>
      </c>
      <c r="M1117" s="109">
        <v>0</v>
      </c>
      <c r="N1117" s="109">
        <v>0</v>
      </c>
      <c r="O1117" s="66">
        <v>2925706.35</v>
      </c>
      <c r="P1117" s="112">
        <f t="shared" ref="P1117:P1156" si="151">K1117/H1117</f>
        <v>401.07288168122062</v>
      </c>
      <c r="Q1117" s="105">
        <v>9673</v>
      </c>
      <c r="R1117" s="101" t="s">
        <v>41</v>
      </c>
      <c r="S1117" s="30">
        <f>O1117+O1118+O1119+O1120+O1121+O1122+O1123+O1124+O1125+O1127+O1136+O1149+O1156</f>
        <v>51998849.679999992</v>
      </c>
      <c r="T1117" s="25"/>
      <c r="U1117" s="25"/>
    </row>
    <row r="1118" spans="1:21" s="26" customFormat="1" ht="27" customHeight="1" x14ac:dyDescent="0.25">
      <c r="A1118" s="131" t="s">
        <v>1378</v>
      </c>
      <c r="B1118" s="95" t="s">
        <v>804</v>
      </c>
      <c r="C1118" s="104">
        <v>1985</v>
      </c>
      <c r="D1118" s="117" t="s">
        <v>21</v>
      </c>
      <c r="E1118" s="117" t="s">
        <v>23</v>
      </c>
      <c r="F1118" s="115">
        <v>9</v>
      </c>
      <c r="G1118" s="115">
        <v>4</v>
      </c>
      <c r="H1118" s="111">
        <v>9875.7000000000007</v>
      </c>
      <c r="I1118" s="111">
        <v>2297.9</v>
      </c>
      <c r="J1118" s="111">
        <v>7577.8</v>
      </c>
      <c r="K1118" s="105">
        <f t="shared" si="150"/>
        <v>3929419.09</v>
      </c>
      <c r="L1118" s="111">
        <v>0</v>
      </c>
      <c r="M1118" s="111">
        <v>0</v>
      </c>
      <c r="N1118" s="111">
        <v>0</v>
      </c>
      <c r="O1118" s="67">
        <v>3929419.09</v>
      </c>
      <c r="P1118" s="112">
        <f t="shared" si="151"/>
        <v>397.88765252083391</v>
      </c>
      <c r="Q1118" s="105">
        <v>9673</v>
      </c>
      <c r="R1118" s="101" t="s">
        <v>41</v>
      </c>
      <c r="S1118" s="25"/>
      <c r="T1118" s="25"/>
      <c r="U1118" s="25"/>
    </row>
    <row r="1119" spans="1:21" s="26" customFormat="1" ht="27" customHeight="1" x14ac:dyDescent="0.25">
      <c r="A1119" s="131" t="s">
        <v>1379</v>
      </c>
      <c r="B1119" s="95" t="s">
        <v>805</v>
      </c>
      <c r="C1119" s="97">
        <v>1995</v>
      </c>
      <c r="D1119" s="117" t="s">
        <v>21</v>
      </c>
      <c r="E1119" s="117" t="s">
        <v>838</v>
      </c>
      <c r="F1119" s="115">
        <v>10</v>
      </c>
      <c r="G1119" s="115">
        <v>5</v>
      </c>
      <c r="H1119" s="108">
        <v>13648.9</v>
      </c>
      <c r="I1119" s="108">
        <v>2949.3</v>
      </c>
      <c r="J1119" s="108">
        <v>10699.6</v>
      </c>
      <c r="K1119" s="105">
        <f t="shared" si="150"/>
        <v>4817880.9800000004</v>
      </c>
      <c r="L1119" s="108">
        <v>0</v>
      </c>
      <c r="M1119" s="108">
        <v>0</v>
      </c>
      <c r="N1119" s="108">
        <v>0</v>
      </c>
      <c r="O1119" s="66">
        <v>4817880.9800000004</v>
      </c>
      <c r="P1119" s="112">
        <f t="shared" si="151"/>
        <v>352.98675937255024</v>
      </c>
      <c r="Q1119" s="105">
        <v>9673</v>
      </c>
      <c r="R1119" s="101" t="s">
        <v>41</v>
      </c>
      <c r="S1119" s="25"/>
      <c r="T1119" s="25"/>
      <c r="U1119" s="30"/>
    </row>
    <row r="1120" spans="1:21" s="26" customFormat="1" ht="27" customHeight="1" x14ac:dyDescent="0.25">
      <c r="A1120" s="131" t="s">
        <v>1380</v>
      </c>
      <c r="B1120" s="95" t="s">
        <v>806</v>
      </c>
      <c r="C1120" s="97">
        <v>1984</v>
      </c>
      <c r="D1120" s="104" t="s">
        <v>21</v>
      </c>
      <c r="E1120" s="104" t="s">
        <v>20</v>
      </c>
      <c r="F1120" s="115">
        <v>5</v>
      </c>
      <c r="G1120" s="115">
        <v>8</v>
      </c>
      <c r="H1120" s="108">
        <v>6762.2</v>
      </c>
      <c r="I1120" s="108">
        <v>1762</v>
      </c>
      <c r="J1120" s="108">
        <v>5000.2</v>
      </c>
      <c r="K1120" s="105">
        <f t="shared" si="150"/>
        <v>4998407.29</v>
      </c>
      <c r="L1120" s="108">
        <v>0</v>
      </c>
      <c r="M1120" s="108">
        <v>0</v>
      </c>
      <c r="N1120" s="108">
        <v>0</v>
      </c>
      <c r="O1120" s="66">
        <v>4998407.29</v>
      </c>
      <c r="P1120" s="112">
        <f t="shared" si="151"/>
        <v>739.16880453106978</v>
      </c>
      <c r="Q1120" s="105">
        <v>9673</v>
      </c>
      <c r="R1120" s="101" t="s">
        <v>41</v>
      </c>
      <c r="S1120" s="25"/>
      <c r="T1120" s="25"/>
      <c r="U1120" s="25"/>
    </row>
    <row r="1121" spans="1:21" s="26" customFormat="1" ht="27" customHeight="1" x14ac:dyDescent="0.25">
      <c r="A1121" s="131" t="s">
        <v>1381</v>
      </c>
      <c r="B1121" s="95" t="s">
        <v>809</v>
      </c>
      <c r="C1121" s="97">
        <v>1954</v>
      </c>
      <c r="D1121" s="104" t="s">
        <v>21</v>
      </c>
      <c r="E1121" s="104" t="s">
        <v>20</v>
      </c>
      <c r="F1121" s="115">
        <v>3</v>
      </c>
      <c r="G1121" s="115">
        <v>3</v>
      </c>
      <c r="H1121" s="112">
        <v>1850</v>
      </c>
      <c r="I1121" s="112">
        <v>70.7</v>
      </c>
      <c r="J1121" s="112">
        <v>1609.3</v>
      </c>
      <c r="K1121" s="105">
        <f t="shared" si="150"/>
        <v>4381271.97</v>
      </c>
      <c r="L1121" s="112">
        <v>0</v>
      </c>
      <c r="M1121" s="112">
        <v>0</v>
      </c>
      <c r="N1121" s="112">
        <v>0</v>
      </c>
      <c r="O1121" s="124">
        <v>4381271.97</v>
      </c>
      <c r="P1121" s="112">
        <f t="shared" si="151"/>
        <v>2368.2551189189189</v>
      </c>
      <c r="Q1121" s="105">
        <v>9673</v>
      </c>
      <c r="R1121" s="101" t="s">
        <v>41</v>
      </c>
      <c r="S1121" s="25"/>
      <c r="T1121" s="25"/>
      <c r="U1121" s="25"/>
    </row>
    <row r="1122" spans="1:21" s="26" customFormat="1" ht="27" customHeight="1" x14ac:dyDescent="0.25">
      <c r="A1122" s="131" t="s">
        <v>1382</v>
      </c>
      <c r="B1122" s="95" t="s">
        <v>810</v>
      </c>
      <c r="C1122" s="97">
        <v>1952</v>
      </c>
      <c r="D1122" s="104" t="s">
        <v>21</v>
      </c>
      <c r="E1122" s="104" t="s">
        <v>20</v>
      </c>
      <c r="F1122" s="115">
        <v>3</v>
      </c>
      <c r="G1122" s="115">
        <v>3</v>
      </c>
      <c r="H1122" s="112">
        <v>1805</v>
      </c>
      <c r="I1122" s="112">
        <v>589.6</v>
      </c>
      <c r="J1122" s="112">
        <v>1205.8</v>
      </c>
      <c r="K1122" s="105">
        <f t="shared" si="150"/>
        <v>4530496.58</v>
      </c>
      <c r="L1122" s="112">
        <v>0</v>
      </c>
      <c r="M1122" s="112">
        <v>0</v>
      </c>
      <c r="N1122" s="112">
        <v>0</v>
      </c>
      <c r="O1122" s="124">
        <v>4530496.58</v>
      </c>
      <c r="P1122" s="112">
        <f t="shared" si="151"/>
        <v>2509.9704044321329</v>
      </c>
      <c r="Q1122" s="105">
        <v>9673</v>
      </c>
      <c r="R1122" s="101" t="s">
        <v>41</v>
      </c>
      <c r="S1122" s="30"/>
      <c r="T1122" s="25"/>
      <c r="U1122" s="25"/>
    </row>
    <row r="1123" spans="1:21" s="26" customFormat="1" ht="27" customHeight="1" x14ac:dyDescent="0.25">
      <c r="A1123" s="131" t="s">
        <v>1383</v>
      </c>
      <c r="B1123" s="95" t="s">
        <v>811</v>
      </c>
      <c r="C1123" s="97">
        <v>1956</v>
      </c>
      <c r="D1123" s="104" t="s">
        <v>21</v>
      </c>
      <c r="E1123" s="104" t="s">
        <v>20</v>
      </c>
      <c r="F1123" s="115">
        <v>3</v>
      </c>
      <c r="G1123" s="115">
        <v>3</v>
      </c>
      <c r="H1123" s="112">
        <v>1960.1</v>
      </c>
      <c r="I1123" s="112">
        <v>372</v>
      </c>
      <c r="J1123" s="112">
        <v>1002.1</v>
      </c>
      <c r="K1123" s="105">
        <f t="shared" si="150"/>
        <v>4528460.6399999997</v>
      </c>
      <c r="L1123" s="112">
        <v>0</v>
      </c>
      <c r="M1123" s="112">
        <v>0</v>
      </c>
      <c r="N1123" s="112">
        <v>0</v>
      </c>
      <c r="O1123" s="124">
        <v>4528460.6399999997</v>
      </c>
      <c r="P1123" s="112">
        <f t="shared" si="151"/>
        <v>2310.3212285087493</v>
      </c>
      <c r="Q1123" s="105">
        <v>9673</v>
      </c>
      <c r="R1123" s="101" t="s">
        <v>41</v>
      </c>
      <c r="S1123" s="25"/>
      <c r="T1123" s="25"/>
      <c r="U1123" s="25"/>
    </row>
    <row r="1124" spans="1:21" s="26" customFormat="1" ht="27" customHeight="1" x14ac:dyDescent="0.25">
      <c r="A1124" s="131" t="s">
        <v>1384</v>
      </c>
      <c r="B1124" s="95" t="s">
        <v>807</v>
      </c>
      <c r="C1124" s="97">
        <v>1955</v>
      </c>
      <c r="D1124" s="104" t="s">
        <v>21</v>
      </c>
      <c r="E1124" s="104" t="s">
        <v>20</v>
      </c>
      <c r="F1124" s="115">
        <v>3</v>
      </c>
      <c r="G1124" s="115">
        <v>3</v>
      </c>
      <c r="H1124" s="108">
        <v>1904.3</v>
      </c>
      <c r="I1124" s="108">
        <v>111.8</v>
      </c>
      <c r="J1124" s="108">
        <v>1099.7</v>
      </c>
      <c r="K1124" s="105">
        <f>SUM(L1124:O1124)</f>
        <v>4568951.93</v>
      </c>
      <c r="L1124" s="108">
        <v>0</v>
      </c>
      <c r="M1124" s="108">
        <v>0</v>
      </c>
      <c r="N1124" s="108">
        <v>0</v>
      </c>
      <c r="O1124" s="66">
        <v>4568951.93</v>
      </c>
      <c r="P1124" s="112">
        <f>K1124/H1124</f>
        <v>2399.2815890353409</v>
      </c>
      <c r="Q1124" s="105">
        <v>9673</v>
      </c>
      <c r="R1124" s="101" t="s">
        <v>41</v>
      </c>
      <c r="S1124" s="25"/>
      <c r="T1124" s="25"/>
      <c r="U1124" s="25"/>
    </row>
    <row r="1125" spans="1:21" s="26" customFormat="1" ht="27" customHeight="1" x14ac:dyDescent="0.25">
      <c r="A1125" s="200" t="s">
        <v>1385</v>
      </c>
      <c r="B1125" s="198" t="s">
        <v>808</v>
      </c>
      <c r="C1125" s="169">
        <v>1959</v>
      </c>
      <c r="D1125" s="192" t="s">
        <v>21</v>
      </c>
      <c r="E1125" s="192" t="s">
        <v>20</v>
      </c>
      <c r="F1125" s="187">
        <v>2</v>
      </c>
      <c r="G1125" s="187">
        <v>1</v>
      </c>
      <c r="H1125" s="214">
        <v>281</v>
      </c>
      <c r="I1125" s="214">
        <v>140</v>
      </c>
      <c r="J1125" s="214">
        <v>141</v>
      </c>
      <c r="K1125" s="105">
        <f>SUM(L1125:O1125)</f>
        <v>105201.37</v>
      </c>
      <c r="L1125" s="108">
        <v>0</v>
      </c>
      <c r="M1125" s="108">
        <v>0</v>
      </c>
      <c r="N1125" s="108">
        <v>0</v>
      </c>
      <c r="O1125" s="66">
        <v>105201.37</v>
      </c>
      <c r="P1125" s="112">
        <f>K1125/H1125</f>
        <v>374.38209964412812</v>
      </c>
      <c r="Q1125" s="105">
        <v>9673</v>
      </c>
      <c r="R1125" s="101" t="s">
        <v>41</v>
      </c>
      <c r="S1125" s="25"/>
      <c r="T1125" s="25"/>
      <c r="U1125" s="25"/>
    </row>
    <row r="1126" spans="1:21" ht="27" customHeight="1" x14ac:dyDescent="0.25">
      <c r="A1126" s="200"/>
      <c r="B1126" s="198"/>
      <c r="C1126" s="169"/>
      <c r="D1126" s="192"/>
      <c r="E1126" s="192"/>
      <c r="F1126" s="187"/>
      <c r="G1126" s="187"/>
      <c r="H1126" s="214"/>
      <c r="I1126" s="214"/>
      <c r="J1126" s="214"/>
      <c r="K1126" s="105">
        <f>SUM(L1126:O1126)</f>
        <v>4548680</v>
      </c>
      <c r="L1126" s="108">
        <v>0</v>
      </c>
      <c r="M1126" s="108">
        <v>0</v>
      </c>
      <c r="N1126" s="108">
        <v>0</v>
      </c>
      <c r="O1126" s="66">
        <v>4548680</v>
      </c>
      <c r="P1126" s="112">
        <f>K1126/H1125</f>
        <v>16187.47330960854</v>
      </c>
      <c r="Q1126" s="105">
        <v>9673</v>
      </c>
      <c r="R1126" s="101" t="s">
        <v>42</v>
      </c>
    </row>
    <row r="1127" spans="1:21" ht="27" customHeight="1" x14ac:dyDescent="0.25">
      <c r="A1127" s="153" t="s">
        <v>1386</v>
      </c>
      <c r="B1127" s="167" t="s">
        <v>950</v>
      </c>
      <c r="C1127" s="149">
        <v>1953</v>
      </c>
      <c r="D1127" s="149" t="s">
        <v>21</v>
      </c>
      <c r="E1127" s="149" t="s">
        <v>20</v>
      </c>
      <c r="F1127" s="159">
        <v>2</v>
      </c>
      <c r="G1127" s="159">
        <v>2</v>
      </c>
      <c r="H1127" s="161">
        <v>900.1</v>
      </c>
      <c r="I1127" s="161">
        <v>831</v>
      </c>
      <c r="J1127" s="161">
        <v>630.29999999999995</v>
      </c>
      <c r="K1127" s="100">
        <f>SUM(L1127:O1127)</f>
        <v>3104305.26</v>
      </c>
      <c r="L1127" s="100">
        <v>0</v>
      </c>
      <c r="M1127" s="100">
        <v>0</v>
      </c>
      <c r="N1127" s="100">
        <v>0</v>
      </c>
      <c r="O1127" s="100">
        <v>3104305.26</v>
      </c>
      <c r="P1127" s="100">
        <f t="shared" si="151"/>
        <v>3448.8448616820351</v>
      </c>
      <c r="Q1127" s="100">
        <v>9673</v>
      </c>
      <c r="R1127" s="117" t="s">
        <v>41</v>
      </c>
    </row>
    <row r="1128" spans="1:21" ht="27" customHeight="1" x14ac:dyDescent="0.25">
      <c r="A1128" s="154"/>
      <c r="B1128" s="168"/>
      <c r="C1128" s="150"/>
      <c r="D1128" s="150"/>
      <c r="E1128" s="150"/>
      <c r="F1128" s="160"/>
      <c r="G1128" s="160"/>
      <c r="H1128" s="162"/>
      <c r="I1128" s="162"/>
      <c r="J1128" s="162"/>
      <c r="K1128" s="100">
        <f>SUM(L1128:O1128)</f>
        <v>4308150</v>
      </c>
      <c r="L1128" s="100">
        <v>0</v>
      </c>
      <c r="M1128" s="100">
        <v>0</v>
      </c>
      <c r="N1128" s="100">
        <v>0</v>
      </c>
      <c r="O1128" s="100">
        <v>4308150</v>
      </c>
      <c r="P1128" s="100">
        <f>K1128/H1127</f>
        <v>4786.3015220531051</v>
      </c>
      <c r="Q1128" s="105">
        <v>9673</v>
      </c>
      <c r="R1128" s="101" t="s">
        <v>42</v>
      </c>
    </row>
    <row r="1129" spans="1:21" s="26" customFormat="1" ht="27" customHeight="1" x14ac:dyDescent="0.25">
      <c r="A1129" s="131" t="s">
        <v>1387</v>
      </c>
      <c r="B1129" s="95" t="s">
        <v>812</v>
      </c>
      <c r="C1129" s="97">
        <v>1960</v>
      </c>
      <c r="D1129" s="104" t="s">
        <v>21</v>
      </c>
      <c r="E1129" s="104" t="s">
        <v>20</v>
      </c>
      <c r="F1129" s="115">
        <v>2</v>
      </c>
      <c r="G1129" s="115">
        <v>2</v>
      </c>
      <c r="H1129" s="112">
        <v>786.4</v>
      </c>
      <c r="I1129" s="112">
        <v>110.4</v>
      </c>
      <c r="J1129" s="112">
        <v>557</v>
      </c>
      <c r="K1129" s="105">
        <f t="shared" si="150"/>
        <v>7265186.9199999999</v>
      </c>
      <c r="L1129" s="112">
        <v>0</v>
      </c>
      <c r="M1129" s="112">
        <v>0</v>
      </c>
      <c r="N1129" s="112">
        <v>0</v>
      </c>
      <c r="O1129" s="124">
        <v>7265186.9199999999</v>
      </c>
      <c r="P1129" s="112">
        <f t="shared" si="151"/>
        <v>9238.5388097660234</v>
      </c>
      <c r="Q1129" s="105">
        <v>9673</v>
      </c>
      <c r="R1129" s="101" t="s">
        <v>42</v>
      </c>
      <c r="S1129" s="25"/>
      <c r="T1129" s="25"/>
      <c r="U1129" s="25"/>
    </row>
    <row r="1130" spans="1:21" s="26" customFormat="1" ht="27" customHeight="1" x14ac:dyDescent="0.25">
      <c r="A1130" s="131" t="s">
        <v>1388</v>
      </c>
      <c r="B1130" s="95" t="s">
        <v>813</v>
      </c>
      <c r="C1130" s="97">
        <v>1960</v>
      </c>
      <c r="D1130" s="104" t="s">
        <v>21</v>
      </c>
      <c r="E1130" s="104" t="s">
        <v>20</v>
      </c>
      <c r="F1130" s="115">
        <v>2</v>
      </c>
      <c r="G1130" s="115">
        <v>2</v>
      </c>
      <c r="H1130" s="112">
        <v>786.4</v>
      </c>
      <c r="I1130" s="112">
        <v>30.7</v>
      </c>
      <c r="J1130" s="112">
        <v>667.4</v>
      </c>
      <c r="K1130" s="105">
        <f t="shared" si="150"/>
        <v>7347597.1799999997</v>
      </c>
      <c r="L1130" s="112">
        <v>0</v>
      </c>
      <c r="M1130" s="112">
        <v>0</v>
      </c>
      <c r="N1130" s="112">
        <v>0</v>
      </c>
      <c r="O1130" s="124">
        <v>7347597.1799999997</v>
      </c>
      <c r="P1130" s="112">
        <f t="shared" si="151"/>
        <v>9343.3331383519835</v>
      </c>
      <c r="Q1130" s="105">
        <v>9673</v>
      </c>
      <c r="R1130" s="101" t="s">
        <v>42</v>
      </c>
      <c r="S1130" s="25"/>
      <c r="T1130" s="25"/>
      <c r="U1130" s="25"/>
    </row>
    <row r="1131" spans="1:21" s="26" customFormat="1" ht="27" customHeight="1" x14ac:dyDescent="0.25">
      <c r="A1131" s="131" t="s">
        <v>1389</v>
      </c>
      <c r="B1131" s="95" t="s">
        <v>814</v>
      </c>
      <c r="C1131" s="104">
        <v>1959</v>
      </c>
      <c r="D1131" s="104" t="s">
        <v>21</v>
      </c>
      <c r="E1131" s="104" t="s">
        <v>20</v>
      </c>
      <c r="F1131" s="104">
        <v>2</v>
      </c>
      <c r="G1131" s="104">
        <v>2</v>
      </c>
      <c r="H1131" s="108">
        <v>782</v>
      </c>
      <c r="I1131" s="108">
        <v>49.4</v>
      </c>
      <c r="J1131" s="108">
        <v>628.20000000000005</v>
      </c>
      <c r="K1131" s="105">
        <f t="shared" si="150"/>
        <v>7257639.8200000003</v>
      </c>
      <c r="L1131" s="108">
        <v>0</v>
      </c>
      <c r="M1131" s="108">
        <v>0</v>
      </c>
      <c r="N1131" s="108">
        <v>0</v>
      </c>
      <c r="O1131" s="35">
        <v>7257639.8200000003</v>
      </c>
      <c r="P1131" s="112">
        <f t="shared" si="151"/>
        <v>9280.8693350383637</v>
      </c>
      <c r="Q1131" s="105">
        <v>9673</v>
      </c>
      <c r="R1131" s="101" t="s">
        <v>42</v>
      </c>
      <c r="S1131" s="25"/>
      <c r="T1131" s="25"/>
      <c r="U1131" s="25"/>
    </row>
    <row r="1132" spans="1:21" s="26" customFormat="1" ht="27" customHeight="1" x14ac:dyDescent="0.25">
      <c r="A1132" s="131" t="s">
        <v>1390</v>
      </c>
      <c r="B1132" s="95" t="s">
        <v>815</v>
      </c>
      <c r="C1132" s="97">
        <v>1960</v>
      </c>
      <c r="D1132" s="104" t="s">
        <v>21</v>
      </c>
      <c r="E1132" s="104" t="s">
        <v>20</v>
      </c>
      <c r="F1132" s="99">
        <v>2</v>
      </c>
      <c r="G1132" s="99">
        <v>2</v>
      </c>
      <c r="H1132" s="109">
        <v>788</v>
      </c>
      <c r="I1132" s="109">
        <v>49.8</v>
      </c>
      <c r="J1132" s="109">
        <v>579.70000000000005</v>
      </c>
      <c r="K1132" s="105">
        <f t="shared" si="150"/>
        <v>7325561.0300000003</v>
      </c>
      <c r="L1132" s="109">
        <v>0</v>
      </c>
      <c r="M1132" s="109">
        <v>0</v>
      </c>
      <c r="N1132" s="109">
        <v>0</v>
      </c>
      <c r="O1132" s="124">
        <v>7325561.0300000003</v>
      </c>
      <c r="P1132" s="112">
        <f t="shared" si="151"/>
        <v>9296.3972461928934</v>
      </c>
      <c r="Q1132" s="105">
        <v>9673</v>
      </c>
      <c r="R1132" s="101" t="s">
        <v>42</v>
      </c>
      <c r="S1132" s="25"/>
      <c r="T1132" s="25"/>
      <c r="U1132" s="25"/>
    </row>
    <row r="1133" spans="1:21" s="26" customFormat="1" ht="27" customHeight="1" x14ac:dyDescent="0.25">
      <c r="A1133" s="131" t="s">
        <v>1391</v>
      </c>
      <c r="B1133" s="95" t="s">
        <v>816</v>
      </c>
      <c r="C1133" s="97">
        <v>1960</v>
      </c>
      <c r="D1133" s="104" t="s">
        <v>21</v>
      </c>
      <c r="E1133" s="104" t="s">
        <v>20</v>
      </c>
      <c r="F1133" s="99">
        <v>2</v>
      </c>
      <c r="G1133" s="99">
        <v>2</v>
      </c>
      <c r="H1133" s="109">
        <v>790</v>
      </c>
      <c r="I1133" s="109">
        <v>42.9</v>
      </c>
      <c r="J1133" s="109">
        <v>676.4</v>
      </c>
      <c r="K1133" s="105">
        <f t="shared" si="150"/>
        <v>7341928.1299999999</v>
      </c>
      <c r="L1133" s="109">
        <v>0</v>
      </c>
      <c r="M1133" s="109">
        <v>0</v>
      </c>
      <c r="N1133" s="109">
        <v>0</v>
      </c>
      <c r="O1133" s="124">
        <v>7341928.1299999999</v>
      </c>
      <c r="P1133" s="112">
        <f t="shared" si="151"/>
        <v>9293.579911392404</v>
      </c>
      <c r="Q1133" s="105">
        <v>9673</v>
      </c>
      <c r="R1133" s="101" t="s">
        <v>42</v>
      </c>
      <c r="S1133" s="30"/>
      <c r="T1133" s="25"/>
      <c r="U1133" s="25"/>
    </row>
    <row r="1134" spans="1:21" s="26" customFormat="1" ht="27" customHeight="1" x14ac:dyDescent="0.25">
      <c r="A1134" s="153" t="s">
        <v>1392</v>
      </c>
      <c r="B1134" s="167" t="s">
        <v>817</v>
      </c>
      <c r="C1134" s="149">
        <v>1890</v>
      </c>
      <c r="D1134" s="147" t="s">
        <v>21</v>
      </c>
      <c r="E1134" s="147" t="s">
        <v>20</v>
      </c>
      <c r="F1134" s="159">
        <v>3</v>
      </c>
      <c r="G1134" s="159">
        <v>4</v>
      </c>
      <c r="H1134" s="226">
        <v>2909.9</v>
      </c>
      <c r="I1134" s="226">
        <v>430.5</v>
      </c>
      <c r="J1134" s="226">
        <v>2479.4</v>
      </c>
      <c r="K1134" s="105">
        <f t="shared" si="150"/>
        <v>300000</v>
      </c>
      <c r="L1134" s="109">
        <v>0</v>
      </c>
      <c r="M1134" s="109">
        <v>0</v>
      </c>
      <c r="N1134" s="109">
        <v>0</v>
      </c>
      <c r="O1134" s="124">
        <v>300000</v>
      </c>
      <c r="P1134" s="112">
        <f>K1134/H1134</f>
        <v>103.09632633423828</v>
      </c>
      <c r="Q1134" s="105">
        <v>9673</v>
      </c>
      <c r="R1134" s="101" t="s">
        <v>42</v>
      </c>
      <c r="S1134" s="25"/>
      <c r="T1134" s="25"/>
      <c r="U1134" s="25"/>
    </row>
    <row r="1135" spans="1:21" s="26" customFormat="1" ht="27" customHeight="1" x14ac:dyDescent="0.25">
      <c r="A1135" s="154"/>
      <c r="B1135" s="168"/>
      <c r="C1135" s="150"/>
      <c r="D1135" s="148"/>
      <c r="E1135" s="148"/>
      <c r="F1135" s="160"/>
      <c r="G1135" s="160"/>
      <c r="H1135" s="227"/>
      <c r="I1135" s="227"/>
      <c r="J1135" s="227"/>
      <c r="K1135" s="105">
        <f>SUM(L1135:O1135)</f>
        <v>22501560</v>
      </c>
      <c r="L1135" s="109">
        <v>0</v>
      </c>
      <c r="M1135" s="109">
        <v>0</v>
      </c>
      <c r="N1135" s="109">
        <v>0</v>
      </c>
      <c r="O1135" s="124">
        <v>22501560</v>
      </c>
      <c r="P1135" s="112">
        <f>K1135/H1134</f>
        <v>7732.7605759648095</v>
      </c>
      <c r="Q1135" s="105">
        <v>9673</v>
      </c>
      <c r="R1135" s="101" t="s">
        <v>43</v>
      </c>
      <c r="S1135" s="25"/>
      <c r="T1135" s="25"/>
      <c r="U1135" s="25"/>
    </row>
    <row r="1136" spans="1:21" s="26" customFormat="1" ht="27" customHeight="1" x14ac:dyDescent="0.25">
      <c r="A1136" s="117" t="s">
        <v>1393</v>
      </c>
      <c r="B1136" s="95" t="s">
        <v>818</v>
      </c>
      <c r="C1136" s="97">
        <v>1954</v>
      </c>
      <c r="D1136" s="104" t="s">
        <v>21</v>
      </c>
      <c r="E1136" s="104" t="s">
        <v>20</v>
      </c>
      <c r="F1136" s="99">
        <v>4</v>
      </c>
      <c r="G1136" s="99">
        <v>4</v>
      </c>
      <c r="H1136" s="100">
        <v>3683.5</v>
      </c>
      <c r="I1136" s="100">
        <v>0</v>
      </c>
      <c r="J1136" s="100">
        <v>1143</v>
      </c>
      <c r="K1136" s="105">
        <f t="shared" si="150"/>
        <v>435666.08</v>
      </c>
      <c r="L1136" s="109">
        <v>0</v>
      </c>
      <c r="M1136" s="109">
        <v>0</v>
      </c>
      <c r="N1136" s="109">
        <v>0</v>
      </c>
      <c r="O1136" s="124">
        <v>435666.08</v>
      </c>
      <c r="P1136" s="112">
        <f t="shared" si="151"/>
        <v>118.27503189900909</v>
      </c>
      <c r="Q1136" s="105">
        <v>9673</v>
      </c>
      <c r="R1136" s="101" t="s">
        <v>41</v>
      </c>
      <c r="S1136" s="30"/>
      <c r="T1136" s="30"/>
      <c r="U1136" s="25"/>
    </row>
    <row r="1137" spans="1:21" s="26" customFormat="1" ht="34.9" customHeight="1" x14ac:dyDescent="0.25">
      <c r="A1137" s="117" t="s">
        <v>1394</v>
      </c>
      <c r="B1137" s="95" t="s">
        <v>819</v>
      </c>
      <c r="C1137" s="97">
        <v>1959</v>
      </c>
      <c r="D1137" s="104" t="s">
        <v>21</v>
      </c>
      <c r="E1137" s="97" t="s">
        <v>92</v>
      </c>
      <c r="F1137" s="99">
        <v>2</v>
      </c>
      <c r="G1137" s="99">
        <v>2</v>
      </c>
      <c r="H1137" s="100">
        <v>458.6</v>
      </c>
      <c r="I1137" s="100">
        <v>45.3</v>
      </c>
      <c r="J1137" s="100">
        <v>413.3</v>
      </c>
      <c r="K1137" s="105">
        <f t="shared" si="150"/>
        <v>4674570</v>
      </c>
      <c r="L1137" s="100">
        <v>0</v>
      </c>
      <c r="M1137" s="100">
        <v>0</v>
      </c>
      <c r="N1137" s="100">
        <v>0</v>
      </c>
      <c r="O1137" s="124">
        <v>4674570</v>
      </c>
      <c r="P1137" s="112">
        <f t="shared" si="151"/>
        <v>10193.131269079808</v>
      </c>
      <c r="Q1137" s="105">
        <v>9673</v>
      </c>
      <c r="R1137" s="101" t="s">
        <v>42</v>
      </c>
      <c r="S1137" s="25"/>
      <c r="T1137" s="25"/>
      <c r="U1137" s="25"/>
    </row>
    <row r="1138" spans="1:21" s="26" customFormat="1" ht="27" customHeight="1" x14ac:dyDescent="0.25">
      <c r="A1138" s="117" t="s">
        <v>1395</v>
      </c>
      <c r="B1138" s="95" t="s">
        <v>820</v>
      </c>
      <c r="C1138" s="97">
        <v>1959</v>
      </c>
      <c r="D1138" s="104" t="s">
        <v>21</v>
      </c>
      <c r="E1138" s="104" t="s">
        <v>20</v>
      </c>
      <c r="F1138" s="99">
        <v>2</v>
      </c>
      <c r="G1138" s="99">
        <v>2</v>
      </c>
      <c r="H1138" s="100">
        <v>1032.4000000000001</v>
      </c>
      <c r="I1138" s="100">
        <v>237.8</v>
      </c>
      <c r="J1138" s="100">
        <v>794.6</v>
      </c>
      <c r="K1138" s="105">
        <f t="shared" si="150"/>
        <v>8656579.0399999991</v>
      </c>
      <c r="L1138" s="100">
        <v>0</v>
      </c>
      <c r="M1138" s="100">
        <v>0</v>
      </c>
      <c r="N1138" s="100">
        <v>0</v>
      </c>
      <c r="O1138" s="124">
        <v>8656579.0399999991</v>
      </c>
      <c r="P1138" s="112">
        <f t="shared" si="151"/>
        <v>8384.9080201472279</v>
      </c>
      <c r="Q1138" s="105">
        <v>9673</v>
      </c>
      <c r="R1138" s="101" t="s">
        <v>42</v>
      </c>
      <c r="S1138" s="25"/>
      <c r="T1138" s="25"/>
      <c r="U1138" s="25"/>
    </row>
    <row r="1139" spans="1:21" s="26" customFormat="1" ht="27" customHeight="1" x14ac:dyDescent="0.25">
      <c r="A1139" s="117" t="s">
        <v>1396</v>
      </c>
      <c r="B1139" s="95" t="s">
        <v>828</v>
      </c>
      <c r="C1139" s="104">
        <v>1960</v>
      </c>
      <c r="D1139" s="104" t="s">
        <v>21</v>
      </c>
      <c r="E1139" s="104" t="s">
        <v>20</v>
      </c>
      <c r="F1139" s="104">
        <v>3</v>
      </c>
      <c r="G1139" s="104">
        <v>2</v>
      </c>
      <c r="H1139" s="108">
        <v>2195.4</v>
      </c>
      <c r="I1139" s="108">
        <v>570</v>
      </c>
      <c r="J1139" s="108">
        <v>1625.4</v>
      </c>
      <c r="K1139" s="105">
        <f>SUM(L1139:O1139)</f>
        <v>17011780</v>
      </c>
      <c r="L1139" s="108">
        <v>0</v>
      </c>
      <c r="M1139" s="108">
        <v>0</v>
      </c>
      <c r="N1139" s="108">
        <v>0</v>
      </c>
      <c r="O1139" s="35">
        <v>17011780</v>
      </c>
      <c r="P1139" s="112">
        <f>K1139/H1139</f>
        <v>7748.8293705019587</v>
      </c>
      <c r="Q1139" s="105">
        <v>9673</v>
      </c>
      <c r="R1139" s="101" t="s">
        <v>43</v>
      </c>
      <c r="S1139" s="25"/>
      <c r="T1139" s="25"/>
      <c r="U1139" s="25"/>
    </row>
    <row r="1140" spans="1:21" s="26" customFormat="1" ht="27" customHeight="1" x14ac:dyDescent="0.25">
      <c r="A1140" s="117" t="s">
        <v>1397</v>
      </c>
      <c r="B1140" s="95" t="s">
        <v>829</v>
      </c>
      <c r="C1140" s="104">
        <v>1960</v>
      </c>
      <c r="D1140" s="104" t="s">
        <v>21</v>
      </c>
      <c r="E1140" s="104" t="s">
        <v>20</v>
      </c>
      <c r="F1140" s="115">
        <v>3</v>
      </c>
      <c r="G1140" s="115">
        <v>3</v>
      </c>
      <c r="H1140" s="109">
        <v>2135.9</v>
      </c>
      <c r="I1140" s="109">
        <v>344.4</v>
      </c>
      <c r="J1140" s="109">
        <v>1791.5</v>
      </c>
      <c r="K1140" s="105">
        <f>SUM(L1140:O1140)</f>
        <v>16793720</v>
      </c>
      <c r="L1140" s="109">
        <v>0</v>
      </c>
      <c r="M1140" s="109">
        <v>0</v>
      </c>
      <c r="N1140" s="109">
        <v>0</v>
      </c>
      <c r="O1140" s="66">
        <v>16793720</v>
      </c>
      <c r="P1140" s="112">
        <f>K1140/H1140</f>
        <v>7862.5965635095272</v>
      </c>
      <c r="Q1140" s="105">
        <v>9673</v>
      </c>
      <c r="R1140" s="101" t="s">
        <v>43</v>
      </c>
      <c r="S1140" s="25"/>
      <c r="T1140" s="25"/>
      <c r="U1140" s="25"/>
    </row>
    <row r="1141" spans="1:21" s="26" customFormat="1" ht="27" customHeight="1" x14ac:dyDescent="0.25">
      <c r="A1141" s="117" t="s">
        <v>1398</v>
      </c>
      <c r="B1141" s="95" t="s">
        <v>830</v>
      </c>
      <c r="C1141" s="97">
        <v>1952</v>
      </c>
      <c r="D1141" s="104" t="s">
        <v>21</v>
      </c>
      <c r="E1141" s="104" t="s">
        <v>20</v>
      </c>
      <c r="F1141" s="99">
        <v>3</v>
      </c>
      <c r="G1141" s="99">
        <v>3</v>
      </c>
      <c r="H1141" s="109">
        <v>2141.8000000000002</v>
      </c>
      <c r="I1141" s="109">
        <v>524.20000000000005</v>
      </c>
      <c r="J1141" s="109">
        <v>1617.6</v>
      </c>
      <c r="K1141" s="105">
        <f>SUM(L1141:O1141)</f>
        <v>16275140</v>
      </c>
      <c r="L1141" s="109">
        <v>0</v>
      </c>
      <c r="M1141" s="109">
        <v>0</v>
      </c>
      <c r="N1141" s="109">
        <v>0</v>
      </c>
      <c r="O1141" s="66">
        <v>16275140</v>
      </c>
      <c r="P1141" s="112">
        <f>K1141/H1141</f>
        <v>7598.8140816135956</v>
      </c>
      <c r="Q1141" s="105">
        <v>9673</v>
      </c>
      <c r="R1141" s="101" t="s">
        <v>43</v>
      </c>
      <c r="S1141" s="25"/>
      <c r="T1141" s="25"/>
      <c r="U1141" s="30"/>
    </row>
    <row r="1142" spans="1:21" s="26" customFormat="1" ht="27" customHeight="1" x14ac:dyDescent="0.25">
      <c r="A1142" s="117" t="s">
        <v>1399</v>
      </c>
      <c r="B1142" s="95" t="s">
        <v>821</v>
      </c>
      <c r="C1142" s="97">
        <v>1958</v>
      </c>
      <c r="D1142" s="104" t="s">
        <v>21</v>
      </c>
      <c r="E1142" s="104" t="s">
        <v>20</v>
      </c>
      <c r="F1142" s="99">
        <v>3</v>
      </c>
      <c r="G1142" s="99">
        <v>2</v>
      </c>
      <c r="H1142" s="100">
        <v>1895.4</v>
      </c>
      <c r="I1142" s="100">
        <v>499.9</v>
      </c>
      <c r="J1142" s="100">
        <v>1395.5</v>
      </c>
      <c r="K1142" s="105">
        <f t="shared" si="150"/>
        <v>14115225.710000001</v>
      </c>
      <c r="L1142" s="100">
        <v>0</v>
      </c>
      <c r="M1142" s="100">
        <v>0</v>
      </c>
      <c r="N1142" s="100">
        <v>0</v>
      </c>
      <c r="O1142" s="124">
        <v>14115225.710000001</v>
      </c>
      <c r="P1142" s="112">
        <f t="shared" si="151"/>
        <v>7447.0959744644933</v>
      </c>
      <c r="Q1142" s="105">
        <v>9673</v>
      </c>
      <c r="R1142" s="101" t="s">
        <v>42</v>
      </c>
      <c r="S1142" s="25"/>
      <c r="T1142" s="25"/>
      <c r="U1142" s="25"/>
    </row>
    <row r="1143" spans="1:21" s="26" customFormat="1" ht="27" customHeight="1" x14ac:dyDescent="0.25">
      <c r="A1143" s="117" t="s">
        <v>1400</v>
      </c>
      <c r="B1143" s="95" t="s">
        <v>822</v>
      </c>
      <c r="C1143" s="97">
        <v>1955</v>
      </c>
      <c r="D1143" s="104" t="s">
        <v>21</v>
      </c>
      <c r="E1143" s="104" t="s">
        <v>20</v>
      </c>
      <c r="F1143" s="99">
        <v>2</v>
      </c>
      <c r="G1143" s="99">
        <v>3</v>
      </c>
      <c r="H1143" s="100">
        <v>495.4</v>
      </c>
      <c r="I1143" s="100">
        <v>90.5</v>
      </c>
      <c r="J1143" s="100">
        <v>338.1</v>
      </c>
      <c r="K1143" s="105">
        <f t="shared" si="150"/>
        <v>4927319.5999999996</v>
      </c>
      <c r="L1143" s="100">
        <v>0</v>
      </c>
      <c r="M1143" s="100">
        <v>0</v>
      </c>
      <c r="N1143" s="100">
        <v>0</v>
      </c>
      <c r="O1143" s="124">
        <v>4927319.5999999996</v>
      </c>
      <c r="P1143" s="112">
        <f t="shared" si="151"/>
        <v>9946.1437222446511</v>
      </c>
      <c r="Q1143" s="105">
        <v>9673</v>
      </c>
      <c r="R1143" s="101" t="s">
        <v>42</v>
      </c>
      <c r="S1143" s="25"/>
      <c r="T1143" s="25"/>
      <c r="U1143" s="25"/>
    </row>
    <row r="1144" spans="1:21" s="26" customFormat="1" ht="27" customHeight="1" x14ac:dyDescent="0.25">
      <c r="A1144" s="117" t="s">
        <v>1401</v>
      </c>
      <c r="B1144" s="95" t="s">
        <v>823</v>
      </c>
      <c r="C1144" s="97">
        <v>1959</v>
      </c>
      <c r="D1144" s="104" t="s">
        <v>21</v>
      </c>
      <c r="E1144" s="104" t="s">
        <v>20</v>
      </c>
      <c r="F1144" s="99">
        <v>3</v>
      </c>
      <c r="G1144" s="99">
        <v>3</v>
      </c>
      <c r="H1144" s="100">
        <v>1866.7</v>
      </c>
      <c r="I1144" s="100">
        <v>449.2</v>
      </c>
      <c r="J1144" s="100">
        <v>1417.5</v>
      </c>
      <c r="K1144" s="105">
        <f t="shared" si="150"/>
        <v>14059260.710000001</v>
      </c>
      <c r="L1144" s="100">
        <v>0</v>
      </c>
      <c r="M1144" s="100">
        <v>0</v>
      </c>
      <c r="N1144" s="100">
        <v>0</v>
      </c>
      <c r="O1144" s="124">
        <v>14059260.710000001</v>
      </c>
      <c r="P1144" s="112">
        <f t="shared" si="151"/>
        <v>7531.6123158515029</v>
      </c>
      <c r="Q1144" s="105">
        <v>9673</v>
      </c>
      <c r="R1144" s="101" t="s">
        <v>42</v>
      </c>
      <c r="S1144" s="25"/>
      <c r="T1144" s="25"/>
      <c r="U1144" s="25"/>
    </row>
    <row r="1145" spans="1:21" s="26" customFormat="1" ht="27" customHeight="1" x14ac:dyDescent="0.25">
      <c r="A1145" s="117" t="s">
        <v>1402</v>
      </c>
      <c r="B1145" s="95" t="s">
        <v>824</v>
      </c>
      <c r="C1145" s="97">
        <v>1955</v>
      </c>
      <c r="D1145" s="104" t="s">
        <v>21</v>
      </c>
      <c r="E1145" s="104" t="s">
        <v>20</v>
      </c>
      <c r="F1145" s="99">
        <v>2</v>
      </c>
      <c r="G1145" s="99">
        <v>2</v>
      </c>
      <c r="H1145" s="100">
        <v>673.3</v>
      </c>
      <c r="I1145" s="100">
        <v>247.4</v>
      </c>
      <c r="J1145" s="100">
        <v>425.9</v>
      </c>
      <c r="K1145" s="105">
        <f t="shared" si="150"/>
        <v>6042660</v>
      </c>
      <c r="L1145" s="100">
        <v>0</v>
      </c>
      <c r="M1145" s="100">
        <v>0</v>
      </c>
      <c r="N1145" s="100">
        <v>0</v>
      </c>
      <c r="O1145" s="124">
        <v>6042660</v>
      </c>
      <c r="P1145" s="112">
        <f t="shared" si="151"/>
        <v>8974.6918164265571</v>
      </c>
      <c r="Q1145" s="105">
        <v>9673</v>
      </c>
      <c r="R1145" s="101" t="s">
        <v>43</v>
      </c>
      <c r="S1145" s="25"/>
      <c r="T1145" s="25"/>
      <c r="U1145" s="25"/>
    </row>
    <row r="1146" spans="1:21" s="26" customFormat="1" ht="27" customHeight="1" x14ac:dyDescent="0.25">
      <c r="A1146" s="117" t="s">
        <v>1403</v>
      </c>
      <c r="B1146" s="95" t="s">
        <v>825</v>
      </c>
      <c r="C1146" s="97">
        <v>1958</v>
      </c>
      <c r="D1146" s="104" t="s">
        <v>21</v>
      </c>
      <c r="E1146" s="104" t="s">
        <v>20</v>
      </c>
      <c r="F1146" s="99">
        <v>3</v>
      </c>
      <c r="G1146" s="99">
        <v>2</v>
      </c>
      <c r="H1146" s="100">
        <v>1867.9</v>
      </c>
      <c r="I1146" s="100">
        <v>467.5</v>
      </c>
      <c r="J1146" s="100">
        <v>1400.4</v>
      </c>
      <c r="K1146" s="105">
        <f t="shared" si="150"/>
        <v>13571160</v>
      </c>
      <c r="L1146" s="100">
        <v>0</v>
      </c>
      <c r="M1146" s="100">
        <v>0</v>
      </c>
      <c r="N1146" s="100">
        <v>0</v>
      </c>
      <c r="O1146" s="124">
        <v>13571160</v>
      </c>
      <c r="P1146" s="112">
        <f t="shared" si="151"/>
        <v>7265.463889929867</v>
      </c>
      <c r="Q1146" s="105">
        <v>9673</v>
      </c>
      <c r="R1146" s="101" t="s">
        <v>43</v>
      </c>
      <c r="S1146" s="25"/>
      <c r="T1146" s="25"/>
      <c r="U1146" s="25"/>
    </row>
    <row r="1147" spans="1:21" s="26" customFormat="1" ht="27" customHeight="1" x14ac:dyDescent="0.25">
      <c r="A1147" s="117" t="s">
        <v>1404</v>
      </c>
      <c r="B1147" s="95" t="s">
        <v>826</v>
      </c>
      <c r="C1147" s="97">
        <v>1956</v>
      </c>
      <c r="D1147" s="104" t="s">
        <v>21</v>
      </c>
      <c r="E1147" s="104" t="s">
        <v>20</v>
      </c>
      <c r="F1147" s="99">
        <v>2</v>
      </c>
      <c r="G1147" s="99">
        <v>2</v>
      </c>
      <c r="H1147" s="100">
        <v>920.8</v>
      </c>
      <c r="I1147" s="100">
        <v>146.80000000000001</v>
      </c>
      <c r="J1147" s="100">
        <v>774</v>
      </c>
      <c r="K1147" s="105">
        <f t="shared" si="150"/>
        <v>10020760</v>
      </c>
      <c r="L1147" s="100">
        <v>0</v>
      </c>
      <c r="M1147" s="100">
        <v>0</v>
      </c>
      <c r="N1147" s="100">
        <v>0</v>
      </c>
      <c r="O1147" s="124">
        <v>10020760</v>
      </c>
      <c r="P1147" s="112">
        <f t="shared" si="151"/>
        <v>10882.667245873154</v>
      </c>
      <c r="Q1147" s="105">
        <v>9673</v>
      </c>
      <c r="R1147" s="101" t="s">
        <v>43</v>
      </c>
      <c r="S1147" s="25"/>
      <c r="T1147" s="25"/>
      <c r="U1147" s="30"/>
    </row>
    <row r="1148" spans="1:21" s="26" customFormat="1" ht="27" customHeight="1" x14ac:dyDescent="0.25">
      <c r="A1148" s="117" t="s">
        <v>1405</v>
      </c>
      <c r="B1148" s="95" t="s">
        <v>827</v>
      </c>
      <c r="C1148" s="97">
        <v>1956</v>
      </c>
      <c r="D1148" s="104" t="s">
        <v>21</v>
      </c>
      <c r="E1148" s="104" t="s">
        <v>20</v>
      </c>
      <c r="F1148" s="99">
        <v>2</v>
      </c>
      <c r="G1148" s="99">
        <v>2</v>
      </c>
      <c r="H1148" s="100">
        <v>952.4</v>
      </c>
      <c r="I1148" s="100">
        <v>151.30000000000001</v>
      </c>
      <c r="J1148" s="100">
        <v>766.9</v>
      </c>
      <c r="K1148" s="105">
        <f t="shared" si="150"/>
        <v>5616240</v>
      </c>
      <c r="L1148" s="100">
        <v>0</v>
      </c>
      <c r="M1148" s="100">
        <v>0</v>
      </c>
      <c r="N1148" s="100">
        <v>0</v>
      </c>
      <c r="O1148" s="124">
        <v>5616240</v>
      </c>
      <c r="P1148" s="112">
        <f t="shared" si="151"/>
        <v>5896.9340613187742</v>
      </c>
      <c r="Q1148" s="105">
        <v>9673</v>
      </c>
      <c r="R1148" s="101" t="s">
        <v>43</v>
      </c>
      <c r="S1148" s="25"/>
      <c r="T1148" s="25"/>
      <c r="U1148" s="25"/>
    </row>
    <row r="1149" spans="1:21" ht="27" customHeight="1" x14ac:dyDescent="0.25">
      <c r="A1149" s="117" t="s">
        <v>1406</v>
      </c>
      <c r="B1149" s="95" t="s">
        <v>951</v>
      </c>
      <c r="C1149" s="97">
        <v>1958</v>
      </c>
      <c r="D1149" s="97" t="s">
        <v>21</v>
      </c>
      <c r="E1149" s="97" t="s">
        <v>20</v>
      </c>
      <c r="F1149" s="99">
        <v>2</v>
      </c>
      <c r="G1149" s="99">
        <v>3</v>
      </c>
      <c r="H1149" s="100">
        <v>928.5</v>
      </c>
      <c r="I1149" s="100">
        <v>852.9</v>
      </c>
      <c r="J1149" s="100">
        <v>852.9</v>
      </c>
      <c r="K1149" s="100">
        <f>SUM(L1149:O1149)</f>
        <v>8063449.2300000004</v>
      </c>
      <c r="L1149" s="100">
        <v>0</v>
      </c>
      <c r="M1149" s="100">
        <v>0</v>
      </c>
      <c r="N1149" s="100">
        <v>0</v>
      </c>
      <c r="O1149" s="100">
        <v>8063449.2300000004</v>
      </c>
      <c r="P1149" s="100">
        <f t="shared" si="151"/>
        <v>8684.3825848142169</v>
      </c>
      <c r="Q1149" s="100">
        <v>9673</v>
      </c>
      <c r="R1149" s="117" t="s">
        <v>41</v>
      </c>
    </row>
    <row r="1150" spans="1:21" s="26" customFormat="1" ht="27" customHeight="1" x14ac:dyDescent="0.25">
      <c r="A1150" s="117" t="s">
        <v>1407</v>
      </c>
      <c r="B1150" s="95" t="s">
        <v>831</v>
      </c>
      <c r="C1150" s="97">
        <v>1960</v>
      </c>
      <c r="D1150" s="104" t="s">
        <v>21</v>
      </c>
      <c r="E1150" s="104" t="s">
        <v>20</v>
      </c>
      <c r="F1150" s="99">
        <v>2</v>
      </c>
      <c r="G1150" s="99">
        <v>2</v>
      </c>
      <c r="H1150" s="109">
        <v>777.2</v>
      </c>
      <c r="I1150" s="109">
        <v>41.7</v>
      </c>
      <c r="J1150" s="109">
        <v>619.5</v>
      </c>
      <c r="K1150" s="105">
        <f t="shared" si="150"/>
        <v>9506060</v>
      </c>
      <c r="L1150" s="109">
        <v>0</v>
      </c>
      <c r="M1150" s="109">
        <v>0</v>
      </c>
      <c r="N1150" s="109">
        <v>0</v>
      </c>
      <c r="O1150" s="66">
        <v>9506060</v>
      </c>
      <c r="P1150" s="112">
        <f t="shared" si="151"/>
        <v>12231.163149768399</v>
      </c>
      <c r="Q1150" s="105">
        <v>9673</v>
      </c>
      <c r="R1150" s="101" t="s">
        <v>43</v>
      </c>
      <c r="S1150" s="30"/>
      <c r="T1150" s="25"/>
      <c r="U1150" s="25"/>
    </row>
    <row r="1151" spans="1:21" s="26" customFormat="1" ht="27" customHeight="1" x14ac:dyDescent="0.25">
      <c r="A1151" s="117" t="s">
        <v>1408</v>
      </c>
      <c r="B1151" s="95" t="s">
        <v>832</v>
      </c>
      <c r="C1151" s="97">
        <v>1960</v>
      </c>
      <c r="D1151" s="104" t="s">
        <v>21</v>
      </c>
      <c r="E1151" s="104" t="s">
        <v>20</v>
      </c>
      <c r="F1151" s="99">
        <v>2</v>
      </c>
      <c r="G1151" s="99">
        <v>2</v>
      </c>
      <c r="H1151" s="109">
        <v>779.5</v>
      </c>
      <c r="I1151" s="109">
        <v>54.8</v>
      </c>
      <c r="J1151" s="109">
        <v>682.4</v>
      </c>
      <c r="K1151" s="105">
        <f t="shared" si="150"/>
        <v>9564020</v>
      </c>
      <c r="L1151" s="109">
        <v>0</v>
      </c>
      <c r="M1151" s="109">
        <v>0</v>
      </c>
      <c r="N1151" s="109">
        <v>0</v>
      </c>
      <c r="O1151" s="66">
        <v>9564020</v>
      </c>
      <c r="P1151" s="112">
        <f t="shared" si="151"/>
        <v>12269.429121231558</v>
      </c>
      <c r="Q1151" s="105">
        <v>9673</v>
      </c>
      <c r="R1151" s="101" t="s">
        <v>43</v>
      </c>
      <c r="S1151" s="25"/>
      <c r="T1151" s="25"/>
      <c r="U1151" s="25"/>
    </row>
    <row r="1152" spans="1:21" s="26" customFormat="1" ht="27" customHeight="1" x14ac:dyDescent="0.25">
      <c r="A1152" s="117" t="s">
        <v>1409</v>
      </c>
      <c r="B1152" s="95" t="s">
        <v>833</v>
      </c>
      <c r="C1152" s="97">
        <v>1960</v>
      </c>
      <c r="D1152" s="104" t="s">
        <v>21</v>
      </c>
      <c r="E1152" s="104" t="s">
        <v>20</v>
      </c>
      <c r="F1152" s="99">
        <v>2</v>
      </c>
      <c r="G1152" s="99">
        <v>3</v>
      </c>
      <c r="H1152" s="109">
        <v>779.5</v>
      </c>
      <c r="I1152" s="109">
        <v>61.2</v>
      </c>
      <c r="J1152" s="109">
        <v>670.5</v>
      </c>
      <c r="K1152" s="105">
        <f t="shared" si="150"/>
        <v>7988080</v>
      </c>
      <c r="L1152" s="109">
        <v>0</v>
      </c>
      <c r="M1152" s="109">
        <v>0</v>
      </c>
      <c r="N1152" s="109">
        <v>0</v>
      </c>
      <c r="O1152" s="66">
        <v>7988080</v>
      </c>
      <c r="P1152" s="112">
        <f t="shared" si="151"/>
        <v>10247.697241821681</v>
      </c>
      <c r="Q1152" s="105">
        <v>9673</v>
      </c>
      <c r="R1152" s="101" t="s">
        <v>43</v>
      </c>
      <c r="S1152" s="30"/>
      <c r="T1152" s="30"/>
      <c r="U1152" s="25"/>
    </row>
    <row r="1153" spans="1:21" s="26" customFormat="1" ht="27" customHeight="1" x14ac:dyDescent="0.25">
      <c r="A1153" s="117" t="s">
        <v>1410</v>
      </c>
      <c r="B1153" s="95" t="s">
        <v>834</v>
      </c>
      <c r="C1153" s="97">
        <v>1959</v>
      </c>
      <c r="D1153" s="104" t="s">
        <v>21</v>
      </c>
      <c r="E1153" s="104" t="s">
        <v>20</v>
      </c>
      <c r="F1153" s="99">
        <v>2</v>
      </c>
      <c r="G1153" s="99">
        <v>2</v>
      </c>
      <c r="H1153" s="109">
        <v>779.5</v>
      </c>
      <c r="I1153" s="109">
        <v>194.8</v>
      </c>
      <c r="J1153" s="109">
        <v>669</v>
      </c>
      <c r="K1153" s="105">
        <f t="shared" si="150"/>
        <v>7996220</v>
      </c>
      <c r="L1153" s="109">
        <v>0</v>
      </c>
      <c r="M1153" s="109">
        <v>0</v>
      </c>
      <c r="N1153" s="109">
        <v>0</v>
      </c>
      <c r="O1153" s="66">
        <v>7996220</v>
      </c>
      <c r="P1153" s="112">
        <f t="shared" si="151"/>
        <v>10258.139833226427</v>
      </c>
      <c r="Q1153" s="105">
        <v>9673</v>
      </c>
      <c r="R1153" s="101" t="s">
        <v>43</v>
      </c>
      <c r="S1153" s="25"/>
      <c r="T1153" s="25"/>
      <c r="U1153" s="25"/>
    </row>
    <row r="1154" spans="1:21" ht="27" customHeight="1" x14ac:dyDescent="0.25">
      <c r="A1154" s="117" t="s">
        <v>1411</v>
      </c>
      <c r="B1154" s="70" t="s">
        <v>933</v>
      </c>
      <c r="C1154" s="71">
        <v>1949</v>
      </c>
      <c r="D1154" s="71">
        <v>2015</v>
      </c>
      <c r="E1154" s="72" t="s">
        <v>20</v>
      </c>
      <c r="F1154" s="73">
        <v>3</v>
      </c>
      <c r="G1154" s="73">
        <v>3</v>
      </c>
      <c r="H1154" s="74">
        <v>1507.9</v>
      </c>
      <c r="I1154" s="74">
        <v>1366.4</v>
      </c>
      <c r="J1154" s="74">
        <v>1054.2</v>
      </c>
      <c r="K1154" s="100">
        <f>SUM(L1154:O1154)</f>
        <v>5678960.1600000001</v>
      </c>
      <c r="L1154" s="100">
        <v>0</v>
      </c>
      <c r="M1154" s="100">
        <v>0</v>
      </c>
      <c r="N1154" s="100">
        <v>0</v>
      </c>
      <c r="O1154" s="100">
        <v>5678960.1600000001</v>
      </c>
      <c r="P1154" s="100">
        <f>K1154/H1154</f>
        <v>3766.1384441939117</v>
      </c>
      <c r="Q1154" s="100">
        <v>9673</v>
      </c>
      <c r="R1154" s="117" t="s">
        <v>42</v>
      </c>
    </row>
    <row r="1155" spans="1:21" s="26" customFormat="1" ht="27" customHeight="1" x14ac:dyDescent="0.25">
      <c r="A1155" s="117" t="s">
        <v>1412</v>
      </c>
      <c r="B1155" s="95" t="s">
        <v>835</v>
      </c>
      <c r="C1155" s="97">
        <v>1959</v>
      </c>
      <c r="D1155" s="104" t="s">
        <v>21</v>
      </c>
      <c r="E1155" s="104" t="s">
        <v>20</v>
      </c>
      <c r="F1155" s="99">
        <v>2</v>
      </c>
      <c r="G1155" s="99">
        <v>2</v>
      </c>
      <c r="H1155" s="109">
        <v>492.1</v>
      </c>
      <c r="I1155" s="109">
        <v>52.8</v>
      </c>
      <c r="J1155" s="109">
        <v>370.6</v>
      </c>
      <c r="K1155" s="105">
        <f t="shared" si="150"/>
        <v>4483460</v>
      </c>
      <c r="L1155" s="109">
        <v>0</v>
      </c>
      <c r="M1155" s="109">
        <v>0</v>
      </c>
      <c r="N1155" s="109">
        <v>0</v>
      </c>
      <c r="O1155" s="66">
        <v>4483460</v>
      </c>
      <c r="P1155" s="112">
        <f t="shared" si="151"/>
        <v>9110.8717740296688</v>
      </c>
      <c r="Q1155" s="105">
        <v>9673</v>
      </c>
      <c r="R1155" s="101" t="s">
        <v>43</v>
      </c>
      <c r="S1155" s="25"/>
      <c r="T1155" s="25"/>
      <c r="U1155" s="25"/>
    </row>
    <row r="1156" spans="1:21" s="26" customFormat="1" ht="27" customHeight="1" x14ac:dyDescent="0.25">
      <c r="A1156" s="178" t="s">
        <v>1413</v>
      </c>
      <c r="B1156" s="167" t="s">
        <v>836</v>
      </c>
      <c r="C1156" s="149">
        <v>1979</v>
      </c>
      <c r="D1156" s="147" t="s">
        <v>21</v>
      </c>
      <c r="E1156" s="147" t="s">
        <v>20</v>
      </c>
      <c r="F1156" s="159">
        <v>9</v>
      </c>
      <c r="G1156" s="159">
        <v>6</v>
      </c>
      <c r="H1156" s="226">
        <v>11790.2</v>
      </c>
      <c r="I1156" s="226">
        <v>208.1</v>
      </c>
      <c r="J1156" s="226">
        <v>10366.5</v>
      </c>
      <c r="K1156" s="105">
        <f t="shared" si="150"/>
        <v>5609632.9100000001</v>
      </c>
      <c r="L1156" s="109">
        <v>0</v>
      </c>
      <c r="M1156" s="109">
        <v>0</v>
      </c>
      <c r="N1156" s="109">
        <v>0</v>
      </c>
      <c r="O1156" s="66">
        <v>5609632.9100000001</v>
      </c>
      <c r="P1156" s="112">
        <f t="shared" si="151"/>
        <v>475.78776526267575</v>
      </c>
      <c r="Q1156" s="105">
        <v>9673</v>
      </c>
      <c r="R1156" s="101" t="s">
        <v>41</v>
      </c>
      <c r="S1156" s="25"/>
      <c r="T1156" s="25"/>
      <c r="U1156" s="25"/>
    </row>
    <row r="1157" spans="1:21" ht="27" customHeight="1" x14ac:dyDescent="0.25">
      <c r="A1157" s="180"/>
      <c r="B1157" s="168"/>
      <c r="C1157" s="150"/>
      <c r="D1157" s="148"/>
      <c r="E1157" s="148"/>
      <c r="F1157" s="160"/>
      <c r="G1157" s="160"/>
      <c r="H1157" s="227"/>
      <c r="I1157" s="227"/>
      <c r="J1157" s="227"/>
      <c r="K1157" s="105">
        <f>SUM(L1157:O1157)</f>
        <v>10694764.24</v>
      </c>
      <c r="L1157" s="109">
        <v>0</v>
      </c>
      <c r="M1157" s="109">
        <v>0</v>
      </c>
      <c r="N1157" s="109">
        <v>0</v>
      </c>
      <c r="O1157" s="66">
        <v>10694764.24</v>
      </c>
      <c r="P1157" s="112">
        <f>K1157/H1156</f>
        <v>907.08929789146919</v>
      </c>
      <c r="Q1157" s="105">
        <v>9673</v>
      </c>
      <c r="R1157" s="101" t="s">
        <v>42</v>
      </c>
    </row>
    <row r="1158" spans="1:21" ht="42" customHeight="1" x14ac:dyDescent="0.25">
      <c r="A1158" s="193" t="s">
        <v>1093</v>
      </c>
      <c r="B1158" s="193"/>
      <c r="C1158" s="193"/>
      <c r="D1158" s="193"/>
      <c r="E1158" s="193"/>
      <c r="F1158" s="193"/>
      <c r="G1158" s="193"/>
      <c r="H1158" s="193"/>
      <c r="I1158" s="193"/>
      <c r="J1158" s="193"/>
      <c r="K1158" s="193"/>
      <c r="L1158" s="193"/>
      <c r="M1158" s="193"/>
      <c r="N1158" s="193"/>
      <c r="O1158" s="193"/>
      <c r="P1158" s="193"/>
      <c r="Q1158" s="193"/>
      <c r="R1158" s="193"/>
    </row>
    <row r="1159" spans="1:21" ht="42" customHeight="1" x14ac:dyDescent="0.25">
      <c r="A1159" s="172" t="s">
        <v>1021</v>
      </c>
      <c r="B1159" s="172"/>
      <c r="C1159" s="102" t="s">
        <v>22</v>
      </c>
      <c r="D1159" s="102" t="s">
        <v>22</v>
      </c>
      <c r="E1159" s="102" t="s">
        <v>22</v>
      </c>
      <c r="F1159" s="134" t="s">
        <v>22</v>
      </c>
      <c r="G1159" s="134" t="s">
        <v>22</v>
      </c>
      <c r="H1159" s="135">
        <f t="shared" ref="H1159:J1159" si="152">SUM(H1161)</f>
        <v>1204.4000000000001</v>
      </c>
      <c r="I1159" s="135">
        <f t="shared" si="152"/>
        <v>0</v>
      </c>
      <c r="J1159" s="135">
        <f t="shared" si="152"/>
        <v>758.2</v>
      </c>
      <c r="K1159" s="135">
        <f t="shared" ref="K1159:N1159" si="153">SUM(K1160:K1162)</f>
        <v>5830000</v>
      </c>
      <c r="L1159" s="135">
        <f t="shared" si="153"/>
        <v>0</v>
      </c>
      <c r="M1159" s="135">
        <f t="shared" si="153"/>
        <v>0</v>
      </c>
      <c r="N1159" s="135">
        <f t="shared" si="153"/>
        <v>0</v>
      </c>
      <c r="O1159" s="135">
        <f>SUM(O1160:O1162)</f>
        <v>5830000</v>
      </c>
      <c r="P1159" s="51">
        <f>K1159/H1159</f>
        <v>4840.584523414148</v>
      </c>
      <c r="Q1159" s="136" t="s">
        <v>22</v>
      </c>
      <c r="R1159" s="137" t="s">
        <v>22</v>
      </c>
    </row>
    <row r="1160" spans="1:21" ht="28.9" customHeight="1" x14ac:dyDescent="0.25">
      <c r="A1160" s="117" t="s">
        <v>1414</v>
      </c>
      <c r="B1160" s="95" t="s">
        <v>1035</v>
      </c>
      <c r="C1160" s="104">
        <v>1979</v>
      </c>
      <c r="D1160" s="104" t="s">
        <v>21</v>
      </c>
      <c r="E1160" s="104" t="s">
        <v>20</v>
      </c>
      <c r="F1160" s="115">
        <v>2</v>
      </c>
      <c r="G1160" s="115">
        <v>3</v>
      </c>
      <c r="H1160" s="105">
        <v>955.6</v>
      </c>
      <c r="I1160" s="105">
        <v>0</v>
      </c>
      <c r="J1160" s="105">
        <v>552.4</v>
      </c>
      <c r="K1160" s="105">
        <f>SUM(L1160:O1160)</f>
        <v>300000</v>
      </c>
      <c r="L1160" s="105">
        <v>0</v>
      </c>
      <c r="M1160" s="105">
        <v>0</v>
      </c>
      <c r="N1160" s="105">
        <v>0</v>
      </c>
      <c r="O1160" s="105">
        <v>300000</v>
      </c>
      <c r="P1160" s="112">
        <f>K1160/H1160</f>
        <v>313.93888656341562</v>
      </c>
      <c r="Q1160" s="105">
        <v>9673</v>
      </c>
      <c r="R1160" s="101" t="s">
        <v>43</v>
      </c>
      <c r="S1160" s="1"/>
      <c r="T1160" s="1"/>
      <c r="U1160" s="1"/>
    </row>
    <row r="1161" spans="1:21" s="26" customFormat="1" ht="28.9" customHeight="1" x14ac:dyDescent="0.25">
      <c r="A1161" s="117" t="s">
        <v>1415</v>
      </c>
      <c r="B1161" s="95" t="s">
        <v>1022</v>
      </c>
      <c r="C1161" s="104">
        <v>1978</v>
      </c>
      <c r="D1161" s="104" t="s">
        <v>21</v>
      </c>
      <c r="E1161" s="104" t="s">
        <v>23</v>
      </c>
      <c r="F1161" s="99">
        <v>2</v>
      </c>
      <c r="G1161" s="99">
        <v>3</v>
      </c>
      <c r="H1161" s="111">
        <v>1204.4000000000001</v>
      </c>
      <c r="I1161" s="111">
        <v>0</v>
      </c>
      <c r="J1161" s="111">
        <v>758.2</v>
      </c>
      <c r="K1161" s="105">
        <f>SUM(L1161:O1161)</f>
        <v>5230000</v>
      </c>
      <c r="L1161" s="111">
        <v>0</v>
      </c>
      <c r="M1161" s="111">
        <v>0</v>
      </c>
      <c r="N1161" s="111">
        <v>0</v>
      </c>
      <c r="O1161" s="111">
        <v>5230000</v>
      </c>
      <c r="P1161" s="112">
        <f>K1161/H1161</f>
        <v>4342.4111590833609</v>
      </c>
      <c r="Q1161" s="105">
        <v>9673</v>
      </c>
      <c r="R1161" s="101" t="s">
        <v>43</v>
      </c>
      <c r="S1161" s="25"/>
      <c r="T1161" s="25"/>
      <c r="U1161" s="25"/>
    </row>
    <row r="1162" spans="1:21" ht="28.9" customHeight="1" x14ac:dyDescent="0.25">
      <c r="A1162" s="117" t="s">
        <v>1979</v>
      </c>
      <c r="B1162" s="95" t="s">
        <v>1034</v>
      </c>
      <c r="C1162" s="104">
        <v>1992</v>
      </c>
      <c r="D1162" s="104" t="s">
        <v>21</v>
      </c>
      <c r="E1162" s="104" t="s">
        <v>20</v>
      </c>
      <c r="F1162" s="99">
        <v>2</v>
      </c>
      <c r="G1162" s="99">
        <v>2</v>
      </c>
      <c r="H1162" s="111">
        <v>381.6</v>
      </c>
      <c r="I1162" s="111">
        <v>0</v>
      </c>
      <c r="J1162" s="111">
        <v>218</v>
      </c>
      <c r="K1162" s="105">
        <f>SUM(L1162:O1162)</f>
        <v>300000</v>
      </c>
      <c r="L1162" s="111">
        <v>0</v>
      </c>
      <c r="M1162" s="111">
        <v>0</v>
      </c>
      <c r="N1162" s="111">
        <v>0</v>
      </c>
      <c r="O1162" s="111">
        <v>300000</v>
      </c>
      <c r="P1162" s="112">
        <f>K1162/H1162</f>
        <v>786.1635220125786</v>
      </c>
      <c r="Q1162" s="105">
        <v>9673</v>
      </c>
      <c r="R1162" s="101" t="s">
        <v>43</v>
      </c>
    </row>
    <row r="1163" spans="1:21" ht="42" customHeight="1" x14ac:dyDescent="0.25">
      <c r="A1163" s="193" t="s">
        <v>1094</v>
      </c>
      <c r="B1163" s="193"/>
      <c r="C1163" s="193"/>
      <c r="D1163" s="193"/>
      <c r="E1163" s="193"/>
      <c r="F1163" s="193"/>
      <c r="G1163" s="193"/>
      <c r="H1163" s="193"/>
      <c r="I1163" s="193"/>
      <c r="J1163" s="193"/>
      <c r="K1163" s="193"/>
      <c r="L1163" s="193"/>
      <c r="M1163" s="193"/>
      <c r="N1163" s="193"/>
      <c r="O1163" s="193"/>
      <c r="P1163" s="193"/>
      <c r="Q1163" s="193"/>
      <c r="R1163" s="193"/>
    </row>
    <row r="1164" spans="1:21" ht="42" customHeight="1" x14ac:dyDescent="0.25">
      <c r="A1164" s="172" t="s">
        <v>842</v>
      </c>
      <c r="B1164" s="172"/>
      <c r="C1164" s="102" t="s">
        <v>22</v>
      </c>
      <c r="D1164" s="102" t="s">
        <v>22</v>
      </c>
      <c r="E1164" s="102" t="s">
        <v>22</v>
      </c>
      <c r="F1164" s="134" t="s">
        <v>22</v>
      </c>
      <c r="G1164" s="134" t="s">
        <v>22</v>
      </c>
      <c r="H1164" s="135">
        <f t="shared" ref="H1164:N1164" si="154">SUM(H1165:H1166)</f>
        <v>863.3</v>
      </c>
      <c r="I1164" s="135">
        <f t="shared" si="154"/>
        <v>38.4</v>
      </c>
      <c r="J1164" s="135">
        <f t="shared" si="154"/>
        <v>706.4</v>
      </c>
      <c r="K1164" s="135">
        <f t="shared" si="154"/>
        <v>4114141.8</v>
      </c>
      <c r="L1164" s="135">
        <f t="shared" si="154"/>
        <v>0</v>
      </c>
      <c r="M1164" s="135">
        <f t="shared" si="154"/>
        <v>0</v>
      </c>
      <c r="N1164" s="135">
        <f t="shared" si="154"/>
        <v>0</v>
      </c>
      <c r="O1164" s="135">
        <f>SUM(O1165:O1166)</f>
        <v>4114141.8</v>
      </c>
      <c r="P1164" s="51">
        <f>K1164/H1164</f>
        <v>4765.5992123248006</v>
      </c>
      <c r="Q1164" s="136" t="s">
        <v>22</v>
      </c>
      <c r="R1164" s="137" t="s">
        <v>22</v>
      </c>
    </row>
    <row r="1165" spans="1:21" s="26" customFormat="1" ht="27" customHeight="1" x14ac:dyDescent="0.25">
      <c r="A1165" s="117" t="s">
        <v>1980</v>
      </c>
      <c r="B1165" s="95" t="s">
        <v>837</v>
      </c>
      <c r="C1165" s="104">
        <v>1957</v>
      </c>
      <c r="D1165" s="104" t="s">
        <v>21</v>
      </c>
      <c r="E1165" s="104" t="s">
        <v>20</v>
      </c>
      <c r="F1165" s="99">
        <v>2</v>
      </c>
      <c r="G1165" s="99">
        <v>2</v>
      </c>
      <c r="H1165" s="111">
        <v>329.3</v>
      </c>
      <c r="I1165" s="111">
        <v>38.4</v>
      </c>
      <c r="J1165" s="111">
        <v>219.1</v>
      </c>
      <c r="K1165" s="105">
        <f>SUM(L1165:O1165)</f>
        <v>2883755</v>
      </c>
      <c r="L1165" s="111">
        <v>0</v>
      </c>
      <c r="M1165" s="111">
        <v>0</v>
      </c>
      <c r="N1165" s="111">
        <v>0</v>
      </c>
      <c r="O1165" s="111">
        <v>2883755</v>
      </c>
      <c r="P1165" s="112">
        <f>K1165/H1165</f>
        <v>8757.2274521712716</v>
      </c>
      <c r="Q1165" s="105">
        <v>9673</v>
      </c>
      <c r="R1165" s="101" t="s">
        <v>42</v>
      </c>
      <c r="S1165" s="25"/>
      <c r="T1165" s="25"/>
      <c r="U1165" s="25"/>
    </row>
    <row r="1166" spans="1:21" ht="27" customHeight="1" x14ac:dyDescent="0.25">
      <c r="A1166" s="117" t="s">
        <v>1981</v>
      </c>
      <c r="B1166" s="95" t="s">
        <v>1019</v>
      </c>
      <c r="C1166" s="104">
        <v>1982</v>
      </c>
      <c r="D1166" s="104" t="s">
        <v>21</v>
      </c>
      <c r="E1166" s="104" t="s">
        <v>23</v>
      </c>
      <c r="F1166" s="99">
        <v>2</v>
      </c>
      <c r="G1166" s="99">
        <v>2</v>
      </c>
      <c r="H1166" s="111">
        <v>534</v>
      </c>
      <c r="I1166" s="111">
        <v>0</v>
      </c>
      <c r="J1166" s="111">
        <v>487.3</v>
      </c>
      <c r="K1166" s="105">
        <f>SUM(L1166:O1166)</f>
        <v>1230386.8</v>
      </c>
      <c r="L1166" s="111">
        <v>0</v>
      </c>
      <c r="M1166" s="111">
        <v>0</v>
      </c>
      <c r="N1166" s="111">
        <v>0</v>
      </c>
      <c r="O1166" s="111">
        <v>1230386.8</v>
      </c>
      <c r="P1166" s="112">
        <f>K1166/H1166</f>
        <v>2304.0951310861424</v>
      </c>
      <c r="Q1166" s="105">
        <v>9673</v>
      </c>
      <c r="R1166" s="101" t="s">
        <v>42</v>
      </c>
    </row>
    <row r="1167" spans="1:21" ht="42" customHeight="1" x14ac:dyDescent="0.25">
      <c r="A1167" s="193" t="s">
        <v>1095</v>
      </c>
      <c r="B1167" s="193"/>
      <c r="C1167" s="193"/>
      <c r="D1167" s="193"/>
      <c r="E1167" s="193"/>
      <c r="F1167" s="193"/>
      <c r="G1167" s="193"/>
      <c r="H1167" s="193"/>
      <c r="I1167" s="193"/>
      <c r="J1167" s="193"/>
      <c r="K1167" s="193"/>
      <c r="L1167" s="193"/>
      <c r="M1167" s="193"/>
      <c r="N1167" s="193"/>
      <c r="O1167" s="193"/>
      <c r="P1167" s="193"/>
      <c r="Q1167" s="193"/>
      <c r="R1167" s="193"/>
    </row>
    <row r="1168" spans="1:21" ht="42" customHeight="1" x14ac:dyDescent="0.25">
      <c r="A1168" s="172" t="s">
        <v>841</v>
      </c>
      <c r="B1168" s="172"/>
      <c r="C1168" s="102" t="s">
        <v>22</v>
      </c>
      <c r="D1168" s="102" t="s">
        <v>22</v>
      </c>
      <c r="E1168" s="102" t="s">
        <v>22</v>
      </c>
      <c r="F1168" s="134" t="s">
        <v>22</v>
      </c>
      <c r="G1168" s="134" t="s">
        <v>22</v>
      </c>
      <c r="H1168" s="135">
        <f t="shared" ref="H1168:N1168" si="155">SUM(H1169:H1170)</f>
        <v>3418.6</v>
      </c>
      <c r="I1168" s="135">
        <f t="shared" si="155"/>
        <v>1288</v>
      </c>
      <c r="J1168" s="135">
        <f t="shared" si="155"/>
        <v>2069.8000000000002</v>
      </c>
      <c r="K1168" s="135">
        <f t="shared" si="155"/>
        <v>6607988.9199999999</v>
      </c>
      <c r="L1168" s="135">
        <f t="shared" si="155"/>
        <v>0</v>
      </c>
      <c r="M1168" s="135">
        <f t="shared" si="155"/>
        <v>0</v>
      </c>
      <c r="N1168" s="135">
        <f t="shared" si="155"/>
        <v>0</v>
      </c>
      <c r="O1168" s="135">
        <f>SUM(O1169:O1170)</f>
        <v>6607988.9199999999</v>
      </c>
      <c r="P1168" s="51">
        <f>K1168/H1168</f>
        <v>1932.951769730299</v>
      </c>
      <c r="Q1168" s="136" t="s">
        <v>22</v>
      </c>
      <c r="R1168" s="137" t="s">
        <v>22</v>
      </c>
    </row>
    <row r="1169" spans="1:21" s="26" customFormat="1" ht="27" customHeight="1" x14ac:dyDescent="0.25">
      <c r="A1169" s="101" t="s">
        <v>1982</v>
      </c>
      <c r="B1169" s="95" t="s">
        <v>1039</v>
      </c>
      <c r="C1169" s="104">
        <v>1961</v>
      </c>
      <c r="D1169" s="104" t="s">
        <v>21</v>
      </c>
      <c r="E1169" s="104" t="s">
        <v>20</v>
      </c>
      <c r="F1169" s="99">
        <v>2</v>
      </c>
      <c r="G1169" s="99">
        <v>2</v>
      </c>
      <c r="H1169" s="108">
        <v>326</v>
      </c>
      <c r="I1169" s="108">
        <v>21.6</v>
      </c>
      <c r="J1169" s="108">
        <v>243.6</v>
      </c>
      <c r="K1169" s="105">
        <f>SUM(L1169:O1169)</f>
        <v>3205000</v>
      </c>
      <c r="L1169" s="108">
        <v>0</v>
      </c>
      <c r="M1169" s="108">
        <v>0</v>
      </c>
      <c r="N1169" s="108">
        <v>0</v>
      </c>
      <c r="O1169" s="108">
        <v>3205000</v>
      </c>
      <c r="P1169" s="112">
        <f>K1169/H1169</f>
        <v>9831.2883435582826</v>
      </c>
      <c r="Q1169" s="105">
        <v>9673</v>
      </c>
      <c r="R1169" s="101" t="s">
        <v>43</v>
      </c>
      <c r="S1169" s="25"/>
      <c r="T1169" s="25"/>
      <c r="U1169" s="25"/>
    </row>
    <row r="1170" spans="1:21" s="26" customFormat="1" ht="27" customHeight="1" x14ac:dyDescent="0.25">
      <c r="A1170" s="101" t="s">
        <v>1983</v>
      </c>
      <c r="B1170" s="65" t="s">
        <v>1020</v>
      </c>
      <c r="C1170" s="104">
        <v>1990</v>
      </c>
      <c r="D1170" s="104" t="s">
        <v>21</v>
      </c>
      <c r="E1170" s="104" t="s">
        <v>838</v>
      </c>
      <c r="F1170" s="104">
        <v>5</v>
      </c>
      <c r="G1170" s="104">
        <v>3</v>
      </c>
      <c r="H1170" s="35">
        <v>3092.6</v>
      </c>
      <c r="I1170" s="35">
        <v>1266.4000000000001</v>
      </c>
      <c r="J1170" s="35">
        <v>1826.2</v>
      </c>
      <c r="K1170" s="105">
        <f>SUM(L1170:O1170)</f>
        <v>3402988.92</v>
      </c>
      <c r="L1170" s="35">
        <v>0</v>
      </c>
      <c r="M1170" s="35">
        <v>0</v>
      </c>
      <c r="N1170" s="35">
        <v>0</v>
      </c>
      <c r="O1170" s="35">
        <v>3402988.92</v>
      </c>
      <c r="P1170" s="35">
        <f>K1170/H1170</f>
        <v>1100.3650391256549</v>
      </c>
      <c r="Q1170" s="105">
        <v>9673</v>
      </c>
      <c r="R1170" s="101" t="s">
        <v>42</v>
      </c>
      <c r="S1170" s="30"/>
      <c r="T1170" s="30"/>
      <c r="U1170" s="25"/>
    </row>
    <row r="1171" spans="1:21" ht="29.25" customHeight="1" x14ac:dyDescent="0.25">
      <c r="A1171" s="146"/>
      <c r="B1171" s="146"/>
      <c r="C1171" s="146"/>
      <c r="D1171" s="146"/>
      <c r="E1171" s="146"/>
      <c r="F1171" s="146"/>
      <c r="G1171" s="146"/>
      <c r="H1171" s="146"/>
      <c r="I1171" s="146"/>
      <c r="J1171" s="146"/>
      <c r="K1171" s="146"/>
      <c r="L1171" s="146"/>
      <c r="M1171" s="146"/>
      <c r="N1171" s="146"/>
      <c r="O1171" s="146"/>
      <c r="P1171" s="146"/>
      <c r="Q1171" s="146"/>
      <c r="R1171" s="146"/>
    </row>
    <row r="1172" spans="1:21" ht="26.1" customHeight="1" x14ac:dyDescent="0.25">
      <c r="B1172" s="87"/>
      <c r="F1172" s="3"/>
      <c r="G1172" s="3"/>
      <c r="H1172" s="88"/>
      <c r="I1172" s="88"/>
      <c r="J1172" s="88"/>
      <c r="K1172" s="42"/>
      <c r="L1172" s="88"/>
      <c r="M1172" s="88"/>
      <c r="N1172" s="88"/>
      <c r="O1172" s="88"/>
      <c r="P1172" s="88"/>
      <c r="Q1172" s="42"/>
      <c r="R1172" s="44"/>
      <c r="S1172" s="16"/>
      <c r="T1172" s="16"/>
    </row>
    <row r="1173" spans="1:21" ht="23.1" customHeight="1" x14ac:dyDescent="0.25">
      <c r="B1173" s="37"/>
      <c r="C1173" s="38"/>
      <c r="F1173" s="39"/>
      <c r="G1173" s="39"/>
      <c r="H1173" s="40"/>
      <c r="I1173" s="41"/>
      <c r="J1173" s="40"/>
      <c r="K1173" s="42"/>
      <c r="L1173" s="41"/>
      <c r="M1173" s="41"/>
      <c r="N1173" s="41"/>
      <c r="O1173" s="43"/>
      <c r="P1173" s="10"/>
      <c r="Q1173" s="42"/>
      <c r="R1173" s="44"/>
      <c r="S1173" s="16"/>
      <c r="T1173" s="16"/>
    </row>
  </sheetData>
  <mergeCells count="1379">
    <mergeCell ref="B737:B738"/>
    <mergeCell ref="B707:B708"/>
    <mergeCell ref="C707:C708"/>
    <mergeCell ref="C732:C733"/>
    <mergeCell ref="B753:B754"/>
    <mergeCell ref="A732:A733"/>
    <mergeCell ref="B732:B733"/>
    <mergeCell ref="B884:B886"/>
    <mergeCell ref="C884:C886"/>
    <mergeCell ref="D884:D886"/>
    <mergeCell ref="E884:E886"/>
    <mergeCell ref="F884:F886"/>
    <mergeCell ref="G884:G886"/>
    <mergeCell ref="G809:G810"/>
    <mergeCell ref="F753:F754"/>
    <mergeCell ref="G753:G754"/>
    <mergeCell ref="D753:D754"/>
    <mergeCell ref="E753:E754"/>
    <mergeCell ref="G867:G868"/>
    <mergeCell ref="B844:B845"/>
    <mergeCell ref="B790:B791"/>
    <mergeCell ref="B813:B814"/>
    <mergeCell ref="B961:B962"/>
    <mergeCell ref="C961:C962"/>
    <mergeCell ref="A932:A933"/>
    <mergeCell ref="A676:A677"/>
    <mergeCell ref="B676:B677"/>
    <mergeCell ref="A669:A670"/>
    <mergeCell ref="B822:B823"/>
    <mergeCell ref="D746:D747"/>
    <mergeCell ref="J884:J886"/>
    <mergeCell ref="A479:A480"/>
    <mergeCell ref="I479:I480"/>
    <mergeCell ref="B552:B553"/>
    <mergeCell ref="C552:C553"/>
    <mergeCell ref="D552:D553"/>
    <mergeCell ref="A884:A886"/>
    <mergeCell ref="D915:D917"/>
    <mergeCell ref="E915:E917"/>
    <mergeCell ref="F915:F917"/>
    <mergeCell ref="G915:G917"/>
    <mergeCell ref="H915:H917"/>
    <mergeCell ref="I915:I917"/>
    <mergeCell ref="J915:J917"/>
    <mergeCell ref="F756:F757"/>
    <mergeCell ref="B688:B689"/>
    <mergeCell ref="B705:B706"/>
    <mergeCell ref="C705:C706"/>
    <mergeCell ref="F688:F689"/>
    <mergeCell ref="G688:G689"/>
    <mergeCell ref="F705:F706"/>
    <mergeCell ref="G705:G706"/>
    <mergeCell ref="E732:E733"/>
    <mergeCell ref="F732:F733"/>
    <mergeCell ref="A443:R443"/>
    <mergeCell ref="A439:R439"/>
    <mergeCell ref="B422:B423"/>
    <mergeCell ref="A424:R424"/>
    <mergeCell ref="C469:C470"/>
    <mergeCell ref="A573:A574"/>
    <mergeCell ref="A598:A599"/>
    <mergeCell ref="F596:F597"/>
    <mergeCell ref="A420:R420"/>
    <mergeCell ref="A421:B421"/>
    <mergeCell ref="J487:J488"/>
    <mergeCell ref="A487:A488"/>
    <mergeCell ref="J479:J480"/>
    <mergeCell ref="A822:A823"/>
    <mergeCell ref="B826:B827"/>
    <mergeCell ref="A688:A689"/>
    <mergeCell ref="I809:I810"/>
    <mergeCell ref="C688:C689"/>
    <mergeCell ref="D688:D689"/>
    <mergeCell ref="E688:E689"/>
    <mergeCell ref="G732:G733"/>
    <mergeCell ref="G790:G791"/>
    <mergeCell ref="H790:H791"/>
    <mergeCell ref="A705:A706"/>
    <mergeCell ref="I822:I823"/>
    <mergeCell ref="J481:J482"/>
    <mergeCell ref="G676:G677"/>
    <mergeCell ref="F463:F464"/>
    <mergeCell ref="I813:I814"/>
    <mergeCell ref="C826:C827"/>
    <mergeCell ref="D548:D549"/>
    <mergeCell ref="E548:E549"/>
    <mergeCell ref="D472:D474"/>
    <mergeCell ref="E472:E474"/>
    <mergeCell ref="F472:F474"/>
    <mergeCell ref="G472:G474"/>
    <mergeCell ref="H472:H474"/>
    <mergeCell ref="I472:I474"/>
    <mergeCell ref="J472:J474"/>
    <mergeCell ref="E537:E538"/>
    <mergeCell ref="B487:B488"/>
    <mergeCell ref="B529:B530"/>
    <mergeCell ref="C529:C530"/>
    <mergeCell ref="A496:A497"/>
    <mergeCell ref="E496:E497"/>
    <mergeCell ref="A494:A495"/>
    <mergeCell ref="I469:I470"/>
    <mergeCell ref="F1093:F1094"/>
    <mergeCell ref="H1070:H1071"/>
    <mergeCell ref="D529:D530"/>
    <mergeCell ref="E529:E530"/>
    <mergeCell ref="C496:C497"/>
    <mergeCell ref="D496:D497"/>
    <mergeCell ref="D826:D827"/>
    <mergeCell ref="E826:E827"/>
    <mergeCell ref="F826:F827"/>
    <mergeCell ref="J959:J960"/>
    <mergeCell ref="A955:A956"/>
    <mergeCell ref="B955:B956"/>
    <mergeCell ref="D961:D962"/>
    <mergeCell ref="H925:H926"/>
    <mergeCell ref="F548:F549"/>
    <mergeCell ref="D507:D508"/>
    <mergeCell ref="A957:A958"/>
    <mergeCell ref="B463:B464"/>
    <mergeCell ref="C463:C464"/>
    <mergeCell ref="G469:G470"/>
    <mergeCell ref="J331:J332"/>
    <mergeCell ref="I352:I353"/>
    <mergeCell ref="B361:B362"/>
    <mergeCell ref="C361:C362"/>
    <mergeCell ref="I361:I362"/>
    <mergeCell ref="J402:J403"/>
    <mergeCell ref="A552:A553"/>
    <mergeCell ref="C1082:C1083"/>
    <mergeCell ref="A568:A569"/>
    <mergeCell ref="B568:B569"/>
    <mergeCell ref="C568:C569"/>
    <mergeCell ref="D568:D569"/>
    <mergeCell ref="E568:E569"/>
    <mergeCell ref="A790:A791"/>
    <mergeCell ref="C617:C618"/>
    <mergeCell ref="D617:D618"/>
    <mergeCell ref="B591:B592"/>
    <mergeCell ref="J654:J655"/>
    <mergeCell ref="H654:H655"/>
    <mergeCell ref="A1082:A1083"/>
    <mergeCell ref="D1082:D1083"/>
    <mergeCell ref="E1082:E1083"/>
    <mergeCell ref="F1082:F1083"/>
    <mergeCell ref="D469:D470"/>
    <mergeCell ref="F481:F482"/>
    <mergeCell ref="G485:G486"/>
    <mergeCell ref="A472:A474"/>
    <mergeCell ref="B472:B474"/>
    <mergeCell ref="C472:C474"/>
    <mergeCell ref="H496:H497"/>
    <mergeCell ref="F1070:F1071"/>
    <mergeCell ref="J1070:J1071"/>
    <mergeCell ref="I1070:I1071"/>
    <mergeCell ref="A1076:R1076"/>
    <mergeCell ref="A1080:B1080"/>
    <mergeCell ref="C591:C592"/>
    <mergeCell ref="A593:A594"/>
    <mergeCell ref="A565:A566"/>
    <mergeCell ref="B565:B566"/>
    <mergeCell ref="F496:F497"/>
    <mergeCell ref="G496:G497"/>
    <mergeCell ref="H591:H592"/>
    <mergeCell ref="J573:J574"/>
    <mergeCell ref="G707:G708"/>
    <mergeCell ref="B746:B747"/>
    <mergeCell ref="A1058:R1058"/>
    <mergeCell ref="B912:B913"/>
    <mergeCell ref="C912:C913"/>
    <mergeCell ref="F737:F738"/>
    <mergeCell ref="C809:C810"/>
    <mergeCell ref="I732:I733"/>
    <mergeCell ref="F746:F747"/>
    <mergeCell ref="F529:F530"/>
    <mergeCell ref="A915:A917"/>
    <mergeCell ref="B915:B917"/>
    <mergeCell ref="C915:C917"/>
    <mergeCell ref="B1070:B1071"/>
    <mergeCell ref="C1070:C1071"/>
    <mergeCell ref="D1070:D1071"/>
    <mergeCell ref="I894:I895"/>
    <mergeCell ref="C899:C900"/>
    <mergeCell ref="E1105:E1106"/>
    <mergeCell ref="A1104:B1104"/>
    <mergeCell ref="A1077:B1077"/>
    <mergeCell ref="F1105:F1106"/>
    <mergeCell ref="A1108:R1108"/>
    <mergeCell ref="J1097:J1098"/>
    <mergeCell ref="E1070:E1071"/>
    <mergeCell ref="A1074:B1074"/>
    <mergeCell ref="G1105:G1106"/>
    <mergeCell ref="H1105:H1106"/>
    <mergeCell ref="I1105:I1106"/>
    <mergeCell ref="J1105:J1106"/>
    <mergeCell ref="B1097:B1098"/>
    <mergeCell ref="C1097:C1098"/>
    <mergeCell ref="D1097:D1098"/>
    <mergeCell ref="E1097:E1098"/>
    <mergeCell ref="F1097:F1098"/>
    <mergeCell ref="G1097:G1098"/>
    <mergeCell ref="H1097:H1098"/>
    <mergeCell ref="B1082:B1083"/>
    <mergeCell ref="G1082:G1083"/>
    <mergeCell ref="H1082:H1083"/>
    <mergeCell ref="I1082:I1083"/>
    <mergeCell ref="J1082:J1083"/>
    <mergeCell ref="G1093:G1094"/>
    <mergeCell ref="A1100:R1100"/>
    <mergeCell ref="A1101:B1101"/>
    <mergeCell ref="A1097:A1098"/>
    <mergeCell ref="A116:R116"/>
    <mergeCell ref="A166:B166"/>
    <mergeCell ref="A197:R197"/>
    <mergeCell ref="A198:B198"/>
    <mergeCell ref="F89:F90"/>
    <mergeCell ref="B128:B129"/>
    <mergeCell ref="C128:C129"/>
    <mergeCell ref="E97:E98"/>
    <mergeCell ref="A107:R107"/>
    <mergeCell ref="A108:B108"/>
    <mergeCell ref="J1093:J1094"/>
    <mergeCell ref="A1065:R1065"/>
    <mergeCell ref="E1093:E1094"/>
    <mergeCell ref="A1011:R1011"/>
    <mergeCell ref="A1012:B1012"/>
    <mergeCell ref="A194:B194"/>
    <mergeCell ref="A193:R193"/>
    <mergeCell ref="A181:B181"/>
    <mergeCell ref="J352:J353"/>
    <mergeCell ref="A352:A353"/>
    <mergeCell ref="G89:G90"/>
    <mergeCell ref="H89:H90"/>
    <mergeCell ref="I89:I90"/>
    <mergeCell ref="J89:J90"/>
    <mergeCell ref="D204:D205"/>
    <mergeCell ref="E204:E205"/>
    <mergeCell ref="G204:G205"/>
    <mergeCell ref="F204:F205"/>
    <mergeCell ref="J128:J129"/>
    <mergeCell ref="E326:E328"/>
    <mergeCell ref="D97:D98"/>
    <mergeCell ref="A138:B138"/>
    <mergeCell ref="A348:R348"/>
    <mergeCell ref="A349:B349"/>
    <mergeCell ref="F326:F328"/>
    <mergeCell ref="D322:D323"/>
    <mergeCell ref="E322:E323"/>
    <mergeCell ref="I322:I323"/>
    <mergeCell ref="G322:G323"/>
    <mergeCell ref="F322:F323"/>
    <mergeCell ref="A273:A274"/>
    <mergeCell ref="B273:B274"/>
    <mergeCell ref="F111:F112"/>
    <mergeCell ref="H111:H112"/>
    <mergeCell ref="E89:E90"/>
    <mergeCell ref="J326:J328"/>
    <mergeCell ref="D128:D129"/>
    <mergeCell ref="E128:E129"/>
    <mergeCell ref="F128:F129"/>
    <mergeCell ref="G128:G129"/>
    <mergeCell ref="A89:A90"/>
    <mergeCell ref="C89:C90"/>
    <mergeCell ref="F97:F98"/>
    <mergeCell ref="A104:R104"/>
    <mergeCell ref="A132:B132"/>
    <mergeCell ref="A135:B135"/>
    <mergeCell ref="A137:R137"/>
    <mergeCell ref="G178:G179"/>
    <mergeCell ref="A128:A129"/>
    <mergeCell ref="E111:E112"/>
    <mergeCell ref="I111:I112"/>
    <mergeCell ref="J111:J112"/>
    <mergeCell ref="H128:H129"/>
    <mergeCell ref="I128:I129"/>
    <mergeCell ref="D336:D337"/>
    <mergeCell ref="E336:E337"/>
    <mergeCell ref="G336:G337"/>
    <mergeCell ref="H336:H337"/>
    <mergeCell ref="H333:H334"/>
    <mergeCell ref="G333:G334"/>
    <mergeCell ref="A333:A334"/>
    <mergeCell ref="B333:B334"/>
    <mergeCell ref="C333:C334"/>
    <mergeCell ref="D333:D334"/>
    <mergeCell ref="I333:I334"/>
    <mergeCell ref="A131:R131"/>
    <mergeCell ref="A148:R148"/>
    <mergeCell ref="H296:H297"/>
    <mergeCell ref="I296:I297"/>
    <mergeCell ref="J329:J330"/>
    <mergeCell ref="C331:C332"/>
    <mergeCell ref="A329:A330"/>
    <mergeCell ref="A331:A332"/>
    <mergeCell ref="B331:B332"/>
    <mergeCell ref="A178:A179"/>
    <mergeCell ref="B178:B179"/>
    <mergeCell ref="A325:B325"/>
    <mergeCell ref="A322:A323"/>
    <mergeCell ref="J289:J290"/>
    <mergeCell ref="A284:A285"/>
    <mergeCell ref="J322:J323"/>
    <mergeCell ref="C289:C290"/>
    <mergeCell ref="J284:J285"/>
    <mergeCell ref="D289:D290"/>
    <mergeCell ref="H291:H292"/>
    <mergeCell ref="B289:B290"/>
    <mergeCell ref="C8:C10"/>
    <mergeCell ref="A14:B14"/>
    <mergeCell ref="A88:B88"/>
    <mergeCell ref="A84:R84"/>
    <mergeCell ref="A85:B85"/>
    <mergeCell ref="A29:A30"/>
    <mergeCell ref="B29:B30"/>
    <mergeCell ref="C29:C30"/>
    <mergeCell ref="D29:D30"/>
    <mergeCell ref="J29:J30"/>
    <mergeCell ref="A87:R87"/>
    <mergeCell ref="H7:H9"/>
    <mergeCell ref="C62:C63"/>
    <mergeCell ref="B62:B63"/>
    <mergeCell ref="G33:G34"/>
    <mergeCell ref="H33:H34"/>
    <mergeCell ref="I33:I34"/>
    <mergeCell ref="J33:J34"/>
    <mergeCell ref="F29:F30"/>
    <mergeCell ref="B33:B34"/>
    <mergeCell ref="C33:C34"/>
    <mergeCell ref="D33:D34"/>
    <mergeCell ref="E33:E34"/>
    <mergeCell ref="F33:F34"/>
    <mergeCell ref="J62:J63"/>
    <mergeCell ref="I62:I63"/>
    <mergeCell ref="H62:H63"/>
    <mergeCell ref="G62:G63"/>
    <mergeCell ref="F62:F63"/>
    <mergeCell ref="E62:E63"/>
    <mergeCell ref="D62:D63"/>
    <mergeCell ref="G29:G30"/>
    <mergeCell ref="A96:B96"/>
    <mergeCell ref="H97:H98"/>
    <mergeCell ref="A91:R91"/>
    <mergeCell ref="A95:R95"/>
    <mergeCell ref="J361:J362"/>
    <mergeCell ref="D366:D367"/>
    <mergeCell ref="D329:D330"/>
    <mergeCell ref="E329:E330"/>
    <mergeCell ref="F329:F330"/>
    <mergeCell ref="G329:G330"/>
    <mergeCell ref="A233:R233"/>
    <mergeCell ref="A234:B234"/>
    <mergeCell ref="A224:R224"/>
    <mergeCell ref="A237:R237"/>
    <mergeCell ref="A227:R227"/>
    <mergeCell ref="A228:B228"/>
    <mergeCell ref="A201:B201"/>
    <mergeCell ref="A165:R165"/>
    <mergeCell ref="A217:B217"/>
    <mergeCell ref="H204:H205"/>
    <mergeCell ref="I204:I205"/>
    <mergeCell ref="A213:B213"/>
    <mergeCell ref="H214:H215"/>
    <mergeCell ref="B204:B205"/>
    <mergeCell ref="D155:D156"/>
    <mergeCell ref="E155:E156"/>
    <mergeCell ref="F155:F156"/>
    <mergeCell ref="G155:G156"/>
    <mergeCell ref="E178:E179"/>
    <mergeCell ref="A200:R200"/>
    <mergeCell ref="C178:C179"/>
    <mergeCell ref="D178:D179"/>
    <mergeCell ref="K8:K9"/>
    <mergeCell ref="A149:B149"/>
    <mergeCell ref="A169:R169"/>
    <mergeCell ref="A184:B184"/>
    <mergeCell ref="E29:E30"/>
    <mergeCell ref="R7:R10"/>
    <mergeCell ref="F7:F10"/>
    <mergeCell ref="I97:I98"/>
    <mergeCell ref="J97:J98"/>
    <mergeCell ref="A97:A98"/>
    <mergeCell ref="B97:B98"/>
    <mergeCell ref="B89:B90"/>
    <mergeCell ref="H29:H30"/>
    <mergeCell ref="I29:I30"/>
    <mergeCell ref="J65:J66"/>
    <mergeCell ref="F178:F179"/>
    <mergeCell ref="H65:H66"/>
    <mergeCell ref="G65:G66"/>
    <mergeCell ref="A122:B122"/>
    <mergeCell ref="C97:C98"/>
    <mergeCell ref="A111:A112"/>
    <mergeCell ref="D111:D112"/>
    <mergeCell ref="D89:D90"/>
    <mergeCell ref="H155:H156"/>
    <mergeCell ref="I155:I156"/>
    <mergeCell ref="J155:J156"/>
    <mergeCell ref="H178:H179"/>
    <mergeCell ref="A183:R183"/>
    <mergeCell ref="A180:R180"/>
    <mergeCell ref="A155:A156"/>
    <mergeCell ref="B155:B156"/>
    <mergeCell ref="C155:C156"/>
    <mergeCell ref="O1:R2"/>
    <mergeCell ref="A3:R3"/>
    <mergeCell ref="A7:A10"/>
    <mergeCell ref="B7:B10"/>
    <mergeCell ref="C7:D7"/>
    <mergeCell ref="A121:R121"/>
    <mergeCell ref="A5:R5"/>
    <mergeCell ref="A12:B12"/>
    <mergeCell ref="I7:J7"/>
    <mergeCell ref="K7:O7"/>
    <mergeCell ref="A105:B105"/>
    <mergeCell ref="Q7:Q9"/>
    <mergeCell ref="L8:O8"/>
    <mergeCell ref="J8:J9"/>
    <mergeCell ref="A92:B92"/>
    <mergeCell ref="A81:R81"/>
    <mergeCell ref="A82:B82"/>
    <mergeCell ref="D8:D10"/>
    <mergeCell ref="A22:B22"/>
    <mergeCell ref="A21:R21"/>
    <mergeCell ref="G7:G10"/>
    <mergeCell ref="E7:E10"/>
    <mergeCell ref="P7:P9"/>
    <mergeCell ref="A13:R13"/>
    <mergeCell ref="I8:I9"/>
    <mergeCell ref="G111:G112"/>
    <mergeCell ref="B111:B112"/>
    <mergeCell ref="C111:C112"/>
    <mergeCell ref="A117:B117"/>
    <mergeCell ref="I65:I66"/>
    <mergeCell ref="F65:F66"/>
    <mergeCell ref="A33:A34"/>
    <mergeCell ref="G97:G98"/>
    <mergeCell ref="A176:R176"/>
    <mergeCell ref="A177:B177"/>
    <mergeCell ref="D214:D215"/>
    <mergeCell ref="E214:E215"/>
    <mergeCell ref="F214:F215"/>
    <mergeCell ref="G214:G215"/>
    <mergeCell ref="A134:R134"/>
    <mergeCell ref="I178:I179"/>
    <mergeCell ref="J178:J179"/>
    <mergeCell ref="A170:B170"/>
    <mergeCell ref="G296:G297"/>
    <mergeCell ref="H287:H288"/>
    <mergeCell ref="I287:I288"/>
    <mergeCell ref="H279:H280"/>
    <mergeCell ref="I279:I280"/>
    <mergeCell ref="I284:I285"/>
    <mergeCell ref="H284:H285"/>
    <mergeCell ref="G284:G285"/>
    <mergeCell ref="G289:G290"/>
    <mergeCell ref="B287:B288"/>
    <mergeCell ref="C287:C288"/>
    <mergeCell ref="A279:A280"/>
    <mergeCell ref="A241:B241"/>
    <mergeCell ref="A258:B258"/>
    <mergeCell ref="A210:B210"/>
    <mergeCell ref="A214:A215"/>
    <mergeCell ref="A209:R209"/>
    <mergeCell ref="A204:A205"/>
    <mergeCell ref="A238:B238"/>
    <mergeCell ref="J204:J205"/>
    <mergeCell ref="A206:R206"/>
    <mergeCell ref="A369:B369"/>
    <mergeCell ref="C366:C367"/>
    <mergeCell ref="A377:B377"/>
    <mergeCell ref="A376:R376"/>
    <mergeCell ref="H366:H367"/>
    <mergeCell ref="B481:B482"/>
    <mergeCell ref="C481:C482"/>
    <mergeCell ref="D385:D387"/>
    <mergeCell ref="E385:E387"/>
    <mergeCell ref="A444:B444"/>
    <mergeCell ref="J366:J367"/>
    <mergeCell ref="F366:F367"/>
    <mergeCell ref="A366:A367"/>
    <mergeCell ref="B1093:B1094"/>
    <mergeCell ref="G1070:G1071"/>
    <mergeCell ref="H1093:H1094"/>
    <mergeCell ref="A1093:A1094"/>
    <mergeCell ref="C932:C933"/>
    <mergeCell ref="D932:D933"/>
    <mergeCell ref="E932:E933"/>
    <mergeCell ref="A912:A913"/>
    <mergeCell ref="D844:D845"/>
    <mergeCell ref="A380:A381"/>
    <mergeCell ref="D1093:D1094"/>
    <mergeCell ref="B494:B495"/>
    <mergeCell ref="C494:C495"/>
    <mergeCell ref="A529:A530"/>
    <mergeCell ref="J737:J738"/>
    <mergeCell ref="I1093:I1094"/>
    <mergeCell ref="C1093:C1094"/>
    <mergeCell ref="A1066:B1066"/>
    <mergeCell ref="A1085:R1085"/>
    <mergeCell ref="H1127:H1128"/>
    <mergeCell ref="A1134:A1135"/>
    <mergeCell ref="B1134:B1135"/>
    <mergeCell ref="C1134:C1135"/>
    <mergeCell ref="D1134:D1135"/>
    <mergeCell ref="E1134:E1135"/>
    <mergeCell ref="F1134:F1135"/>
    <mergeCell ref="G1134:G1135"/>
    <mergeCell ref="H1134:H1135"/>
    <mergeCell ref="I1134:I1135"/>
    <mergeCell ref="J1134:J1135"/>
    <mergeCell ref="I1127:I1128"/>
    <mergeCell ref="J1127:J1128"/>
    <mergeCell ref="D1127:D1128"/>
    <mergeCell ref="A1127:A1128"/>
    <mergeCell ref="B1127:B1128"/>
    <mergeCell ref="A467:A468"/>
    <mergeCell ref="I1097:I1098"/>
    <mergeCell ref="A1113:B1113"/>
    <mergeCell ref="A1109:B1109"/>
    <mergeCell ref="A1103:R1103"/>
    <mergeCell ref="F552:F553"/>
    <mergeCell ref="G552:G553"/>
    <mergeCell ref="A1112:R1112"/>
    <mergeCell ref="A1096:B1096"/>
    <mergeCell ref="A1095:R1095"/>
    <mergeCell ref="A1105:A1106"/>
    <mergeCell ref="B1105:B1106"/>
    <mergeCell ref="C1105:C1106"/>
    <mergeCell ref="D1105:D1106"/>
    <mergeCell ref="A1086:B1086"/>
    <mergeCell ref="A1079:R1079"/>
    <mergeCell ref="C1127:C1128"/>
    <mergeCell ref="E1127:E1128"/>
    <mergeCell ref="A1168:B1168"/>
    <mergeCell ref="A1163:R1163"/>
    <mergeCell ref="A1164:B1164"/>
    <mergeCell ref="A1115:R1115"/>
    <mergeCell ref="A1116:B1116"/>
    <mergeCell ref="F1125:F1126"/>
    <mergeCell ref="G1125:G1126"/>
    <mergeCell ref="H1125:H1126"/>
    <mergeCell ref="A1125:A1126"/>
    <mergeCell ref="B1125:B1126"/>
    <mergeCell ref="A1167:R1167"/>
    <mergeCell ref="J1125:J1126"/>
    <mergeCell ref="A1158:R1158"/>
    <mergeCell ref="A1159:B1159"/>
    <mergeCell ref="I1125:I1126"/>
    <mergeCell ref="F1156:F1157"/>
    <mergeCell ref="G1156:G1157"/>
    <mergeCell ref="H1156:H1157"/>
    <mergeCell ref="I1156:I1157"/>
    <mergeCell ref="J1156:J1157"/>
    <mergeCell ref="C1125:C1126"/>
    <mergeCell ref="D1125:D1126"/>
    <mergeCell ref="E1125:E1126"/>
    <mergeCell ref="A1156:A1157"/>
    <mergeCell ref="B1156:B1157"/>
    <mergeCell ref="C1156:C1157"/>
    <mergeCell ref="D1156:D1157"/>
    <mergeCell ref="E1156:E1157"/>
    <mergeCell ref="F1127:F1128"/>
    <mergeCell ref="G1127:G1128"/>
    <mergeCell ref="B380:B381"/>
    <mergeCell ref="A481:A482"/>
    <mergeCell ref="D809:D810"/>
    <mergeCell ref="A894:A895"/>
    <mergeCell ref="B894:B895"/>
    <mergeCell ref="C894:C895"/>
    <mergeCell ref="D894:D895"/>
    <mergeCell ref="E894:E895"/>
    <mergeCell ref="F894:F895"/>
    <mergeCell ref="G894:G895"/>
    <mergeCell ref="H894:H895"/>
    <mergeCell ref="H822:H823"/>
    <mergeCell ref="A882:A883"/>
    <mergeCell ref="B882:B883"/>
    <mergeCell ref="G813:G814"/>
    <mergeCell ref="H813:H814"/>
    <mergeCell ref="G479:G480"/>
    <mergeCell ref="H479:H480"/>
    <mergeCell ref="F487:F488"/>
    <mergeCell ref="F494:F495"/>
    <mergeCell ref="A788:A789"/>
    <mergeCell ref="C742:C743"/>
    <mergeCell ref="D656:D657"/>
    <mergeCell ref="H732:H733"/>
    <mergeCell ref="B669:B670"/>
    <mergeCell ref="C669:C670"/>
    <mergeCell ref="F669:F670"/>
    <mergeCell ref="G669:G670"/>
    <mergeCell ref="E746:E747"/>
    <mergeCell ref="D380:D381"/>
    <mergeCell ref="E380:E381"/>
    <mergeCell ref="F402:F403"/>
    <mergeCell ref="B465:B466"/>
    <mergeCell ref="A654:A655"/>
    <mergeCell ref="B654:B655"/>
    <mergeCell ref="C654:C655"/>
    <mergeCell ref="A656:A657"/>
    <mergeCell ref="B656:B657"/>
    <mergeCell ref="C656:C657"/>
    <mergeCell ref="D654:D655"/>
    <mergeCell ref="G591:G592"/>
    <mergeCell ref="B593:B594"/>
    <mergeCell ref="E640:E641"/>
    <mergeCell ref="D604:D605"/>
    <mergeCell ref="G654:G655"/>
    <mergeCell ref="B496:B497"/>
    <mergeCell ref="E552:E553"/>
    <mergeCell ref="C487:C488"/>
    <mergeCell ref="F385:F387"/>
    <mergeCell ref="C593:C594"/>
    <mergeCell ref="A388:A390"/>
    <mergeCell ref="C388:C390"/>
    <mergeCell ref="D388:D390"/>
    <mergeCell ref="G604:G605"/>
    <mergeCell ref="A617:A618"/>
    <mergeCell ref="C402:C403"/>
    <mergeCell ref="D422:D423"/>
    <mergeCell ref="A445:A446"/>
    <mergeCell ref="B445:B446"/>
    <mergeCell ref="C445:C446"/>
    <mergeCell ref="D445:D446"/>
    <mergeCell ref="C385:C387"/>
    <mergeCell ref="B469:B470"/>
    <mergeCell ref="A463:A464"/>
    <mergeCell ref="C426:C427"/>
    <mergeCell ref="D426:D427"/>
    <mergeCell ref="E469:E470"/>
    <mergeCell ref="J494:J495"/>
    <mergeCell ref="H485:H486"/>
    <mergeCell ref="J467:J468"/>
    <mergeCell ref="I481:I482"/>
    <mergeCell ref="E485:E486"/>
    <mergeCell ref="H469:H470"/>
    <mergeCell ref="D331:D332"/>
    <mergeCell ref="E331:E332"/>
    <mergeCell ref="F331:F332"/>
    <mergeCell ref="G331:G332"/>
    <mergeCell ref="H331:H332"/>
    <mergeCell ref="I331:I332"/>
    <mergeCell ref="C352:C353"/>
    <mergeCell ref="D352:D353"/>
    <mergeCell ref="E352:E353"/>
    <mergeCell ref="F352:F353"/>
    <mergeCell ref="G352:G353"/>
    <mergeCell ref="J333:J334"/>
    <mergeCell ref="J336:J337"/>
    <mergeCell ref="F380:F381"/>
    <mergeCell ref="C382:C383"/>
    <mergeCell ref="D382:D383"/>
    <mergeCell ref="E382:E383"/>
    <mergeCell ref="G380:G381"/>
    <mergeCell ref="D361:D362"/>
    <mergeCell ref="H361:H362"/>
    <mergeCell ref="J380:J381"/>
    <mergeCell ref="I366:I367"/>
    <mergeCell ref="C380:C381"/>
    <mergeCell ref="E287:E288"/>
    <mergeCell ref="B296:B297"/>
    <mergeCell ref="C296:C297"/>
    <mergeCell ref="D296:D297"/>
    <mergeCell ref="A368:R368"/>
    <mergeCell ref="B352:B353"/>
    <mergeCell ref="E333:E334"/>
    <mergeCell ref="F333:F334"/>
    <mergeCell ref="F336:F337"/>
    <mergeCell ref="A320:B320"/>
    <mergeCell ref="B329:B330"/>
    <mergeCell ref="C329:C330"/>
    <mergeCell ref="B322:B323"/>
    <mergeCell ref="C322:C323"/>
    <mergeCell ref="E366:E367"/>
    <mergeCell ref="G366:G367"/>
    <mergeCell ref="B366:B367"/>
    <mergeCell ref="H352:H353"/>
    <mergeCell ref="I336:I337"/>
    <mergeCell ref="A336:A337"/>
    <mergeCell ref="H329:H330"/>
    <mergeCell ref="I329:I330"/>
    <mergeCell ref="I291:I292"/>
    <mergeCell ref="D326:D328"/>
    <mergeCell ref="A287:A288"/>
    <mergeCell ref="A319:R319"/>
    <mergeCell ref="F287:F288"/>
    <mergeCell ref="G287:G288"/>
    <mergeCell ref="B336:B337"/>
    <mergeCell ref="C336:C337"/>
    <mergeCell ref="J296:J297"/>
    <mergeCell ref="A289:A290"/>
    <mergeCell ref="A240:R240"/>
    <mergeCell ref="A216:R216"/>
    <mergeCell ref="A248:A249"/>
    <mergeCell ref="B248:B249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H289:H290"/>
    <mergeCell ref="C273:C274"/>
    <mergeCell ref="D273:D274"/>
    <mergeCell ref="E273:E274"/>
    <mergeCell ref="B284:B285"/>
    <mergeCell ref="I273:I274"/>
    <mergeCell ref="A262:R262"/>
    <mergeCell ref="J273:J274"/>
    <mergeCell ref="J279:J280"/>
    <mergeCell ref="F289:F290"/>
    <mergeCell ref="B279:B280"/>
    <mergeCell ref="J287:J288"/>
    <mergeCell ref="D279:D280"/>
    <mergeCell ref="E279:E280"/>
    <mergeCell ref="D284:D285"/>
    <mergeCell ref="E284:E285"/>
    <mergeCell ref="F284:F285"/>
    <mergeCell ref="F279:F280"/>
    <mergeCell ref="C279:C280"/>
    <mergeCell ref="G279:G280"/>
    <mergeCell ref="E291:E292"/>
    <mergeCell ref="I289:I290"/>
    <mergeCell ref="A291:A292"/>
    <mergeCell ref="G326:G328"/>
    <mergeCell ref="H326:H328"/>
    <mergeCell ref="I326:I328"/>
    <mergeCell ref="G273:G274"/>
    <mergeCell ref="H273:H274"/>
    <mergeCell ref="A263:B263"/>
    <mergeCell ref="J291:J292"/>
    <mergeCell ref="C737:C738"/>
    <mergeCell ref="A867:A868"/>
    <mergeCell ref="B867:B868"/>
    <mergeCell ref="C867:C868"/>
    <mergeCell ref="D867:D868"/>
    <mergeCell ref="E867:E868"/>
    <mergeCell ref="D793:D794"/>
    <mergeCell ref="J656:J657"/>
    <mergeCell ref="B548:B549"/>
    <mergeCell ref="C548:C549"/>
    <mergeCell ref="G568:G569"/>
    <mergeCell ref="G596:G597"/>
    <mergeCell ref="G609:G610"/>
    <mergeCell ref="D593:D594"/>
    <mergeCell ref="B604:B605"/>
    <mergeCell ref="C604:C605"/>
    <mergeCell ref="D676:D677"/>
    <mergeCell ref="F573:F574"/>
    <mergeCell ref="E289:E290"/>
    <mergeCell ref="D287:D288"/>
    <mergeCell ref="A809:A810"/>
    <mergeCell ref="B809:B810"/>
    <mergeCell ref="A296:A297"/>
    <mergeCell ref="H322:H323"/>
    <mergeCell ref="A326:A328"/>
    <mergeCell ref="B326:B328"/>
    <mergeCell ref="C326:C328"/>
    <mergeCell ref="A324:R324"/>
    <mergeCell ref="A746:A747"/>
    <mergeCell ref="I884:I886"/>
    <mergeCell ref="C204:C205"/>
    <mergeCell ref="B214:B215"/>
    <mergeCell ref="C214:C215"/>
    <mergeCell ref="A212:R212"/>
    <mergeCell ref="A207:B207"/>
    <mergeCell ref="A243:R243"/>
    <mergeCell ref="A257:R257"/>
    <mergeCell ref="A265:R265"/>
    <mergeCell ref="A244:B244"/>
    <mergeCell ref="A266:B266"/>
    <mergeCell ref="D291:D292"/>
    <mergeCell ref="F291:F292"/>
    <mergeCell ref="G291:G292"/>
    <mergeCell ref="B291:B292"/>
    <mergeCell ref="C291:C292"/>
    <mergeCell ref="F273:F274"/>
    <mergeCell ref="C284:C285"/>
    <mergeCell ref="H445:H446"/>
    <mergeCell ref="I445:I446"/>
    <mergeCell ref="F394:F395"/>
    <mergeCell ref="E296:E297"/>
    <mergeCell ref="F296:F297"/>
    <mergeCell ref="G394:G395"/>
    <mergeCell ref="H394:H395"/>
    <mergeCell ref="F406:F407"/>
    <mergeCell ref="I422:I423"/>
    <mergeCell ref="H406:H407"/>
    <mergeCell ref="A432:R432"/>
    <mergeCell ref="I406:I407"/>
    <mergeCell ref="J214:J215"/>
    <mergeCell ref="I214:I215"/>
    <mergeCell ref="A225:B225"/>
    <mergeCell ref="B932:B933"/>
    <mergeCell ref="C902:C903"/>
    <mergeCell ref="C925:C926"/>
    <mergeCell ref="C882:C883"/>
    <mergeCell ref="J867:J868"/>
    <mergeCell ref="I844:I845"/>
    <mergeCell ref="J894:J895"/>
    <mergeCell ref="G746:G747"/>
    <mergeCell ref="C790:C791"/>
    <mergeCell ref="D882:D883"/>
    <mergeCell ref="E882:E883"/>
    <mergeCell ref="F882:F883"/>
    <mergeCell ref="G882:G883"/>
    <mergeCell ref="C844:C845"/>
    <mergeCell ref="B899:B900"/>
    <mergeCell ref="J790:J791"/>
    <mergeCell ref="J809:J810"/>
    <mergeCell ref="F912:F913"/>
    <mergeCell ref="J813:J814"/>
    <mergeCell ref="J793:J794"/>
    <mergeCell ref="H809:H810"/>
    <mergeCell ref="C813:C814"/>
    <mergeCell ref="J844:J845"/>
    <mergeCell ref="H793:H794"/>
    <mergeCell ref="I867:I868"/>
    <mergeCell ref="D813:D814"/>
    <mergeCell ref="H884:H886"/>
    <mergeCell ref="D902:D903"/>
    <mergeCell ref="E902:E903"/>
    <mergeCell ref="E899:E900"/>
    <mergeCell ref="F899:F900"/>
    <mergeCell ref="H899:H900"/>
    <mergeCell ref="D925:D926"/>
    <mergeCell ref="E925:E926"/>
    <mergeCell ref="F925:F926"/>
    <mergeCell ref="I899:I900"/>
    <mergeCell ref="J899:J900"/>
    <mergeCell ref="I902:I903"/>
    <mergeCell ref="D899:D900"/>
    <mergeCell ref="E912:E913"/>
    <mergeCell ref="F867:F868"/>
    <mergeCell ref="H946:H947"/>
    <mergeCell ref="I946:I947"/>
    <mergeCell ref="J946:J947"/>
    <mergeCell ref="C957:C958"/>
    <mergeCell ref="D957:D958"/>
    <mergeCell ref="A1049:A1050"/>
    <mergeCell ref="A925:A926"/>
    <mergeCell ref="B925:B926"/>
    <mergeCell ref="G925:G926"/>
    <mergeCell ref="H1049:H1050"/>
    <mergeCell ref="B1052:B1053"/>
    <mergeCell ref="E1052:E1053"/>
    <mergeCell ref="G1052:G1053"/>
    <mergeCell ref="G1047:G1048"/>
    <mergeCell ref="I1015:I1016"/>
    <mergeCell ref="I1049:I1050"/>
    <mergeCell ref="J1049:J1050"/>
    <mergeCell ref="A1015:A1016"/>
    <mergeCell ref="A1027:B1027"/>
    <mergeCell ref="F1047:F1048"/>
    <mergeCell ref="A1047:A1048"/>
    <mergeCell ref="B1047:B1048"/>
    <mergeCell ref="C1047:C1048"/>
    <mergeCell ref="D1047:D1048"/>
    <mergeCell ref="A1005:B1005"/>
    <mergeCell ref="A1004:R1004"/>
    <mergeCell ref="E1049:E1050"/>
    <mergeCell ref="E961:E962"/>
    <mergeCell ref="G961:G962"/>
    <mergeCell ref="H961:H962"/>
    <mergeCell ref="F961:F962"/>
    <mergeCell ref="A961:A962"/>
    <mergeCell ref="J1015:J1016"/>
    <mergeCell ref="J932:J933"/>
    <mergeCell ref="A983:A984"/>
    <mergeCell ref="B983:B984"/>
    <mergeCell ref="C983:C984"/>
    <mergeCell ref="I955:I956"/>
    <mergeCell ref="C955:C956"/>
    <mergeCell ref="A1018:R1018"/>
    <mergeCell ref="A1019:B1019"/>
    <mergeCell ref="I1047:I1048"/>
    <mergeCell ref="J1047:J1048"/>
    <mergeCell ref="D983:D984"/>
    <mergeCell ref="A1022:B1022"/>
    <mergeCell ref="H1047:H1048"/>
    <mergeCell ref="A1042:B1042"/>
    <mergeCell ref="J955:J956"/>
    <mergeCell ref="A959:A960"/>
    <mergeCell ref="B959:B960"/>
    <mergeCell ref="C959:C960"/>
    <mergeCell ref="D959:D960"/>
    <mergeCell ref="E959:E960"/>
    <mergeCell ref="F959:F960"/>
    <mergeCell ref="B957:B958"/>
    <mergeCell ref="A1021:R1021"/>
    <mergeCell ref="A1032:R1032"/>
    <mergeCell ref="A1033:B1033"/>
    <mergeCell ref="A1041:R1041"/>
    <mergeCell ref="H1015:H1016"/>
    <mergeCell ref="A1026:R1026"/>
    <mergeCell ref="F932:F933"/>
    <mergeCell ref="G932:G933"/>
    <mergeCell ref="E957:E958"/>
    <mergeCell ref="J961:J962"/>
    <mergeCell ref="I961:I962"/>
    <mergeCell ref="J983:J984"/>
    <mergeCell ref="G959:G960"/>
    <mergeCell ref="H959:H960"/>
    <mergeCell ref="I959:I960"/>
    <mergeCell ref="I957:I958"/>
    <mergeCell ref="J957:J958"/>
    <mergeCell ref="D955:D956"/>
    <mergeCell ref="E955:E956"/>
    <mergeCell ref="B467:B468"/>
    <mergeCell ref="F465:F466"/>
    <mergeCell ref="C467:C468"/>
    <mergeCell ref="E426:E427"/>
    <mergeCell ref="F426:F427"/>
    <mergeCell ref="G426:G427"/>
    <mergeCell ref="H426:H427"/>
    <mergeCell ref="G494:G495"/>
    <mergeCell ref="G467:G468"/>
    <mergeCell ref="B507:B508"/>
    <mergeCell ref="H507:H508"/>
    <mergeCell ref="C507:C508"/>
    <mergeCell ref="I552:I553"/>
    <mergeCell ref="D573:D574"/>
    <mergeCell ref="E494:E495"/>
    <mergeCell ref="H494:H495"/>
    <mergeCell ref="D565:D566"/>
    <mergeCell ref="E565:E566"/>
    <mergeCell ref="J537:J538"/>
    <mergeCell ref="H573:H574"/>
    <mergeCell ref="I507:I508"/>
    <mergeCell ref="J507:J508"/>
    <mergeCell ref="F422:F423"/>
    <mergeCell ref="A447:R447"/>
    <mergeCell ref="D402:D403"/>
    <mergeCell ref="E402:E403"/>
    <mergeCell ref="J388:J390"/>
    <mergeCell ref="E406:E407"/>
    <mergeCell ref="G463:G464"/>
    <mergeCell ref="H463:H464"/>
    <mergeCell ref="C465:C466"/>
    <mergeCell ref="B1015:B1016"/>
    <mergeCell ref="C1015:C1016"/>
    <mergeCell ref="D1015:D1016"/>
    <mergeCell ref="E1015:E1016"/>
    <mergeCell ref="I932:I933"/>
    <mergeCell ref="D946:D947"/>
    <mergeCell ref="E946:E947"/>
    <mergeCell ref="F946:F947"/>
    <mergeCell ref="G899:G900"/>
    <mergeCell ref="G912:G913"/>
    <mergeCell ref="H912:H913"/>
    <mergeCell ref="I912:I913"/>
    <mergeCell ref="F955:F956"/>
    <mergeCell ref="G955:G956"/>
    <mergeCell ref="H955:H956"/>
    <mergeCell ref="J902:J903"/>
    <mergeCell ref="F485:F486"/>
    <mergeCell ref="G487:G488"/>
    <mergeCell ref="C422:C423"/>
    <mergeCell ref="J469:J470"/>
    <mergeCell ref="A899:A900"/>
    <mergeCell ref="G481:G482"/>
    <mergeCell ref="J485:J486"/>
    <mergeCell ref="G361:G362"/>
    <mergeCell ref="H422:H423"/>
    <mergeCell ref="E422:E423"/>
    <mergeCell ref="A406:A407"/>
    <mergeCell ref="J410:J412"/>
    <mergeCell ref="A361:A362"/>
    <mergeCell ref="H380:H381"/>
    <mergeCell ref="G402:G403"/>
    <mergeCell ref="H402:H403"/>
    <mergeCell ref="A385:A387"/>
    <mergeCell ref="B385:B387"/>
    <mergeCell ref="A402:A403"/>
    <mergeCell ref="B402:B403"/>
    <mergeCell ref="E361:E362"/>
    <mergeCell ref="F361:F362"/>
    <mergeCell ref="B406:B407"/>
    <mergeCell ref="C406:C407"/>
    <mergeCell ref="D410:D412"/>
    <mergeCell ref="G406:G407"/>
    <mergeCell ref="B382:B383"/>
    <mergeCell ref="J422:J423"/>
    <mergeCell ref="G422:G423"/>
    <mergeCell ref="I380:I381"/>
    <mergeCell ref="F382:F383"/>
    <mergeCell ref="G382:G383"/>
    <mergeCell ref="H382:H383"/>
    <mergeCell ref="I402:I403"/>
    <mergeCell ref="I394:I395"/>
    <mergeCell ref="J382:J383"/>
    <mergeCell ref="J385:J387"/>
    <mergeCell ref="I385:I387"/>
    <mergeCell ref="G410:G412"/>
    <mergeCell ref="I529:I530"/>
    <mergeCell ref="G537:G538"/>
    <mergeCell ref="H529:H530"/>
    <mergeCell ref="J552:J553"/>
    <mergeCell ref="B479:B480"/>
    <mergeCell ref="J503:J504"/>
    <mergeCell ref="F479:F480"/>
    <mergeCell ref="J465:J466"/>
    <mergeCell ref="H410:H412"/>
    <mergeCell ref="I410:I412"/>
    <mergeCell ref="B388:B390"/>
    <mergeCell ref="J1063:J1064"/>
    <mergeCell ref="F565:F566"/>
    <mergeCell ref="G565:G566"/>
    <mergeCell ref="H565:H566"/>
    <mergeCell ref="C565:C566"/>
    <mergeCell ref="F568:F569"/>
    <mergeCell ref="D537:D538"/>
    <mergeCell ref="D487:D488"/>
    <mergeCell ref="E487:E488"/>
    <mergeCell ref="I496:I497"/>
    <mergeCell ref="G529:G530"/>
    <mergeCell ref="F537:F538"/>
    <mergeCell ref="F902:F903"/>
    <mergeCell ref="G902:G903"/>
    <mergeCell ref="H902:H903"/>
    <mergeCell ref="J1052:J1053"/>
    <mergeCell ref="D912:D913"/>
    <mergeCell ref="J496:J497"/>
    <mergeCell ref="G507:G508"/>
    <mergeCell ref="H568:H569"/>
    <mergeCell ref="I1052:I1053"/>
    <mergeCell ref="E1047:E1048"/>
    <mergeCell ref="F1015:F1016"/>
    <mergeCell ref="G1015:G1016"/>
    <mergeCell ref="F1052:F1053"/>
    <mergeCell ref="H1052:H1053"/>
    <mergeCell ref="H932:H933"/>
    <mergeCell ref="A1063:A1064"/>
    <mergeCell ref="B1063:B1064"/>
    <mergeCell ref="C1063:C1064"/>
    <mergeCell ref="D1063:D1064"/>
    <mergeCell ref="E1063:E1064"/>
    <mergeCell ref="F1063:F1064"/>
    <mergeCell ref="G1063:G1064"/>
    <mergeCell ref="H1063:H1064"/>
    <mergeCell ref="I1063:I1064"/>
    <mergeCell ref="H537:H538"/>
    <mergeCell ref="I537:I538"/>
    <mergeCell ref="I548:I549"/>
    <mergeCell ref="G548:G549"/>
    <mergeCell ref="I604:I605"/>
    <mergeCell ref="G593:G594"/>
    <mergeCell ref="H598:H599"/>
    <mergeCell ref="I598:I599"/>
    <mergeCell ref="H593:H594"/>
    <mergeCell ref="I793:I794"/>
    <mergeCell ref="G788:G789"/>
    <mergeCell ref="H882:H883"/>
    <mergeCell ref="E983:E984"/>
    <mergeCell ref="F983:F984"/>
    <mergeCell ref="G983:G984"/>
    <mergeCell ref="C946:C947"/>
    <mergeCell ref="G946:G947"/>
    <mergeCell ref="A1059:B1059"/>
    <mergeCell ref="A1052:A1053"/>
    <mergeCell ref="A1029:R1029"/>
    <mergeCell ref="A1030:B1030"/>
    <mergeCell ref="B1049:B1050"/>
    <mergeCell ref="G1049:G1050"/>
    <mergeCell ref="A426:A427"/>
    <mergeCell ref="A485:A486"/>
    <mergeCell ref="B485:B486"/>
    <mergeCell ref="A469:A470"/>
    <mergeCell ref="A429:B429"/>
    <mergeCell ref="E479:E480"/>
    <mergeCell ref="C485:C486"/>
    <mergeCell ref="D485:D486"/>
    <mergeCell ref="D467:D468"/>
    <mergeCell ref="E467:E468"/>
    <mergeCell ref="I463:I464"/>
    <mergeCell ref="G465:G466"/>
    <mergeCell ref="H465:H466"/>
    <mergeCell ref="I465:I466"/>
    <mergeCell ref="I485:I486"/>
    <mergeCell ref="D465:D466"/>
    <mergeCell ref="E465:E466"/>
    <mergeCell ref="D479:D480"/>
    <mergeCell ref="E481:E482"/>
    <mergeCell ref="D481:D482"/>
    <mergeCell ref="I593:I594"/>
    <mergeCell ref="I494:I495"/>
    <mergeCell ref="D494:D495"/>
    <mergeCell ref="I487:I488"/>
    <mergeCell ref="D1052:D1053"/>
    <mergeCell ref="B503:B504"/>
    <mergeCell ref="I503:I504"/>
    <mergeCell ref="A433:B433"/>
    <mergeCell ref="A436:R436"/>
    <mergeCell ref="A437:B437"/>
    <mergeCell ref="F445:F446"/>
    <mergeCell ref="A1070:A1071"/>
    <mergeCell ref="A1073:R1073"/>
    <mergeCell ref="C1052:C1053"/>
    <mergeCell ref="H983:H984"/>
    <mergeCell ref="I983:I984"/>
    <mergeCell ref="G640:G641"/>
    <mergeCell ref="F793:F794"/>
    <mergeCell ref="G793:G794"/>
    <mergeCell ref="H867:H868"/>
    <mergeCell ref="J707:J708"/>
    <mergeCell ref="I882:I883"/>
    <mergeCell ref="J882:J883"/>
    <mergeCell ref="I925:I926"/>
    <mergeCell ref="J925:J926"/>
    <mergeCell ref="H656:H657"/>
    <mergeCell ref="I705:I706"/>
    <mergeCell ref="F654:F655"/>
    <mergeCell ref="G656:G657"/>
    <mergeCell ref="J912:J913"/>
    <mergeCell ref="J732:J733"/>
    <mergeCell ref="J640:J641"/>
    <mergeCell ref="A902:A903"/>
    <mergeCell ref="B902:B903"/>
    <mergeCell ref="G573:G574"/>
    <mergeCell ref="I565:I566"/>
    <mergeCell ref="I573:I574"/>
    <mergeCell ref="F1049:F1050"/>
    <mergeCell ref="C1049:C1050"/>
    <mergeCell ref="D1049:D1050"/>
    <mergeCell ref="D705:D706"/>
    <mergeCell ref="E705:E706"/>
    <mergeCell ref="H737:H738"/>
    <mergeCell ref="C479:C480"/>
    <mergeCell ref="D394:D395"/>
    <mergeCell ref="I382:I383"/>
    <mergeCell ref="A448:B448"/>
    <mergeCell ref="D463:D464"/>
    <mergeCell ref="E463:E464"/>
    <mergeCell ref="A428:R428"/>
    <mergeCell ref="E445:E446"/>
    <mergeCell ref="I426:I427"/>
    <mergeCell ref="J426:J427"/>
    <mergeCell ref="J406:J407"/>
    <mergeCell ref="J445:J446"/>
    <mergeCell ref="A422:A423"/>
    <mergeCell ref="G385:G387"/>
    <mergeCell ref="H385:H387"/>
    <mergeCell ref="I388:I390"/>
    <mergeCell ref="D406:D407"/>
    <mergeCell ref="E388:E390"/>
    <mergeCell ref="F388:F390"/>
    <mergeCell ref="G388:G390"/>
    <mergeCell ref="H388:H390"/>
    <mergeCell ref="F410:F412"/>
    <mergeCell ref="A507:A508"/>
    <mergeCell ref="A537:A538"/>
    <mergeCell ref="B537:B538"/>
    <mergeCell ref="C537:C538"/>
    <mergeCell ref="E394:E395"/>
    <mergeCell ref="G445:G446"/>
    <mergeCell ref="J463:J464"/>
    <mergeCell ref="J391:J393"/>
    <mergeCell ref="H487:H488"/>
    <mergeCell ref="F469:F470"/>
    <mergeCell ref="C676:C677"/>
    <mergeCell ref="D790:D791"/>
    <mergeCell ref="E790:E791"/>
    <mergeCell ref="F790:F791"/>
    <mergeCell ref="C788:C789"/>
    <mergeCell ref="A371:R371"/>
    <mergeCell ref="A372:B372"/>
    <mergeCell ref="A394:A395"/>
    <mergeCell ref="B394:B395"/>
    <mergeCell ref="C394:C395"/>
    <mergeCell ref="A465:A466"/>
    <mergeCell ref="J394:J395"/>
    <mergeCell ref="E788:E789"/>
    <mergeCell ref="A548:A549"/>
    <mergeCell ref="I596:I597"/>
    <mergeCell ref="E507:E508"/>
    <mergeCell ref="F507:F508"/>
    <mergeCell ref="D591:D592"/>
    <mergeCell ref="J591:J592"/>
    <mergeCell ref="C573:C574"/>
    <mergeCell ref="B617:B618"/>
    <mergeCell ref="J529:J530"/>
    <mergeCell ref="E617:E618"/>
    <mergeCell ref="B609:B610"/>
    <mergeCell ref="H596:H597"/>
    <mergeCell ref="J593:J594"/>
    <mergeCell ref="B573:B574"/>
    <mergeCell ref="F604:F605"/>
    <mergeCell ref="G617:G618"/>
    <mergeCell ref="H617:H618"/>
    <mergeCell ref="E609:E610"/>
    <mergeCell ref="F609:F610"/>
    <mergeCell ref="J826:J827"/>
    <mergeCell ref="F788:F789"/>
    <mergeCell ref="F813:F814"/>
    <mergeCell ref="G737:G738"/>
    <mergeCell ref="I790:I791"/>
    <mergeCell ref="C822:C823"/>
    <mergeCell ref="D822:D823"/>
    <mergeCell ref="E822:E823"/>
    <mergeCell ref="J822:J823"/>
    <mergeCell ref="H826:H827"/>
    <mergeCell ref="I826:I827"/>
    <mergeCell ref="F822:F823"/>
    <mergeCell ref="G822:G823"/>
    <mergeCell ref="C746:C747"/>
    <mergeCell ref="C753:C754"/>
    <mergeCell ref="J753:J754"/>
    <mergeCell ref="J742:J743"/>
    <mergeCell ref="I737:I738"/>
    <mergeCell ref="G826:G827"/>
    <mergeCell ref="E813:E814"/>
    <mergeCell ref="F742:F743"/>
    <mergeCell ref="H753:H754"/>
    <mergeCell ref="H756:H757"/>
    <mergeCell ref="I756:I757"/>
    <mergeCell ref="E737:E738"/>
    <mergeCell ref="J756:J757"/>
    <mergeCell ref="I742:I743"/>
    <mergeCell ref="E593:E594"/>
    <mergeCell ref="J548:J549"/>
    <mergeCell ref="J565:J566"/>
    <mergeCell ref="J609:J610"/>
    <mergeCell ref="F593:F594"/>
    <mergeCell ref="J617:J618"/>
    <mergeCell ref="H552:H553"/>
    <mergeCell ref="C609:C610"/>
    <mergeCell ref="D707:D708"/>
    <mergeCell ref="J669:J670"/>
    <mergeCell ref="H688:H689"/>
    <mergeCell ref="I669:I670"/>
    <mergeCell ref="F656:F657"/>
    <mergeCell ref="J676:J677"/>
    <mergeCell ref="D788:D789"/>
    <mergeCell ref="F640:F641"/>
    <mergeCell ref="I617:I618"/>
    <mergeCell ref="J604:J605"/>
    <mergeCell ref="H548:H549"/>
    <mergeCell ref="E573:E574"/>
    <mergeCell ref="H707:H708"/>
    <mergeCell ref="I707:I708"/>
    <mergeCell ref="H742:H743"/>
    <mergeCell ref="H676:H677"/>
    <mergeCell ref="J705:J706"/>
    <mergeCell ref="H705:H706"/>
    <mergeCell ref="C648:C649"/>
    <mergeCell ref="D648:D649"/>
    <mergeCell ref="E648:E649"/>
    <mergeCell ref="J648:J649"/>
    <mergeCell ref="D737:D738"/>
    <mergeCell ref="G742:G743"/>
    <mergeCell ref="J568:J569"/>
    <mergeCell ref="J598:J599"/>
    <mergeCell ref="A596:A597"/>
    <mergeCell ref="B596:B597"/>
    <mergeCell ref="C596:C597"/>
    <mergeCell ref="D596:D597"/>
    <mergeCell ref="E596:E597"/>
    <mergeCell ref="E604:E605"/>
    <mergeCell ref="H604:H605"/>
    <mergeCell ref="D609:D610"/>
    <mergeCell ref="F591:F592"/>
    <mergeCell ref="E598:E599"/>
    <mergeCell ref="F598:F599"/>
    <mergeCell ref="G598:G599"/>
    <mergeCell ref="E591:E592"/>
    <mergeCell ref="F617:F618"/>
    <mergeCell ref="B742:B743"/>
    <mergeCell ref="D742:D743"/>
    <mergeCell ref="E742:E743"/>
    <mergeCell ref="F648:F649"/>
    <mergeCell ref="G648:G649"/>
    <mergeCell ref="H648:H649"/>
    <mergeCell ref="J596:J597"/>
    <mergeCell ref="B648:B649"/>
    <mergeCell ref="E676:E677"/>
    <mergeCell ref="H640:H641"/>
    <mergeCell ref="I591:I592"/>
    <mergeCell ref="H609:H610"/>
    <mergeCell ref="I609:I610"/>
    <mergeCell ref="F676:F677"/>
    <mergeCell ref="I676:I677"/>
    <mergeCell ref="D732:D733"/>
    <mergeCell ref="D65:D66"/>
    <mergeCell ref="C65:C66"/>
    <mergeCell ref="B65:B66"/>
    <mergeCell ref="A65:A66"/>
    <mergeCell ref="A591:A592"/>
    <mergeCell ref="A604:A605"/>
    <mergeCell ref="H467:H468"/>
    <mergeCell ref="I467:I468"/>
    <mergeCell ref="F467:F468"/>
    <mergeCell ref="B426:B427"/>
    <mergeCell ref="A440:B440"/>
    <mergeCell ref="B410:B412"/>
    <mergeCell ref="C410:C412"/>
    <mergeCell ref="E410:E412"/>
    <mergeCell ref="A425:B425"/>
    <mergeCell ref="A410:A412"/>
    <mergeCell ref="A62:A63"/>
    <mergeCell ref="E65:E66"/>
    <mergeCell ref="A382:A383"/>
    <mergeCell ref="A391:A393"/>
    <mergeCell ref="B391:B393"/>
    <mergeCell ref="C391:C393"/>
    <mergeCell ref="D391:D393"/>
    <mergeCell ref="E391:E393"/>
    <mergeCell ref="F391:F393"/>
    <mergeCell ref="G391:G393"/>
    <mergeCell ref="H391:H393"/>
    <mergeCell ref="I391:I393"/>
    <mergeCell ref="I568:I569"/>
    <mergeCell ref="C598:C599"/>
    <mergeCell ref="D598:D599"/>
    <mergeCell ref="H481:H482"/>
    <mergeCell ref="C503:C504"/>
    <mergeCell ref="D503:D504"/>
    <mergeCell ref="E503:E504"/>
    <mergeCell ref="F503:F504"/>
    <mergeCell ref="G503:G504"/>
    <mergeCell ref="H503:H504"/>
    <mergeCell ref="A756:A757"/>
    <mergeCell ref="B756:B757"/>
    <mergeCell ref="A793:A794"/>
    <mergeCell ref="B793:B794"/>
    <mergeCell ref="C793:C794"/>
    <mergeCell ref="E809:E810"/>
    <mergeCell ref="F809:F810"/>
    <mergeCell ref="A946:A947"/>
    <mergeCell ref="B946:B947"/>
    <mergeCell ref="A844:A845"/>
    <mergeCell ref="H844:H845"/>
    <mergeCell ref="A609:A610"/>
    <mergeCell ref="A640:A641"/>
    <mergeCell ref="A826:A827"/>
    <mergeCell ref="E793:E794"/>
    <mergeCell ref="E654:E655"/>
    <mergeCell ref="A503:A504"/>
    <mergeCell ref="B640:B641"/>
    <mergeCell ref="B598:B599"/>
    <mergeCell ref="H746:H747"/>
    <mergeCell ref="E656:E657"/>
    <mergeCell ref="B788:B789"/>
    <mergeCell ref="H788:H789"/>
    <mergeCell ref="G756:G757"/>
    <mergeCell ref="E707:E708"/>
    <mergeCell ref="F707:F708"/>
    <mergeCell ref="A1171:R1171"/>
    <mergeCell ref="C756:C757"/>
    <mergeCell ref="D756:D757"/>
    <mergeCell ref="E756:E757"/>
    <mergeCell ref="E844:E845"/>
    <mergeCell ref="F844:F845"/>
    <mergeCell ref="G844:G845"/>
    <mergeCell ref="A742:A743"/>
    <mergeCell ref="A737:A738"/>
    <mergeCell ref="A753:A754"/>
    <mergeCell ref="A707:A708"/>
    <mergeCell ref="A813:A814"/>
    <mergeCell ref="I688:I689"/>
    <mergeCell ref="J688:J689"/>
    <mergeCell ref="I654:I655"/>
    <mergeCell ref="C640:C641"/>
    <mergeCell ref="D640:D641"/>
    <mergeCell ref="D669:D670"/>
    <mergeCell ref="E669:E670"/>
    <mergeCell ref="A648:A649"/>
    <mergeCell ref="I640:I641"/>
    <mergeCell ref="F957:F958"/>
    <mergeCell ref="G957:G958"/>
    <mergeCell ref="H957:H958"/>
    <mergeCell ref="H669:H670"/>
    <mergeCell ref="J746:J747"/>
    <mergeCell ref="I648:I649"/>
    <mergeCell ref="I656:I657"/>
    <mergeCell ref="I788:I789"/>
    <mergeCell ref="J788:J789"/>
    <mergeCell ref="I753:I754"/>
    <mergeCell ref="I746:I747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7" firstPageNumber="2" orientation="landscape" useFirstPageNumber="1" r:id="rId1"/>
  <headerFooter>
    <oddHeader>&amp;C&amp;P</oddHeader>
  </headerFooter>
  <rowBreaks count="38" manualBreakCount="38">
    <brk id="23" max="17" man="1"/>
    <brk id="56" max="17" man="1"/>
    <brk id="86" max="17" man="1"/>
    <brk id="114" max="17" man="1"/>
    <brk id="142" max="17" man="1"/>
    <brk id="172" max="17" man="1"/>
    <brk id="199" max="17" man="1"/>
    <brk id="223" max="17" man="1"/>
    <brk id="247" max="17" man="1"/>
    <brk id="277" max="17" man="1"/>
    <brk id="310" max="17" man="1"/>
    <brk id="340" max="17" man="1"/>
    <brk id="370" max="17" man="1"/>
    <brk id="401" max="17" man="1"/>
    <brk id="431" max="17" man="1"/>
    <brk id="459" max="17" man="1"/>
    <brk id="492" max="17" man="1"/>
    <brk id="525" max="17" man="1"/>
    <brk id="556" max="17" man="1"/>
    <brk id="588" max="17" man="1"/>
    <brk id="621" max="17" man="1"/>
    <brk id="653" max="17" man="1"/>
    <brk id="686" max="17" man="1"/>
    <brk id="719" max="17" man="1"/>
    <brk id="751" max="17" man="1"/>
    <brk id="784" max="17" man="1"/>
    <brk id="817" max="17" man="1"/>
    <brk id="850" max="17" man="1"/>
    <brk id="883" max="17" man="1"/>
    <brk id="914" max="17" man="1"/>
    <brk id="947" max="17" man="1"/>
    <brk id="980" max="17" man="1"/>
    <brk id="1010" max="17" man="1"/>
    <brk id="1037" max="17" man="1"/>
    <brk id="1067" max="17" man="1"/>
    <brk id="1094" max="17" man="1"/>
    <brk id="1120" max="17" man="1"/>
    <brk id="115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Курзова Мария Геннадиевна</cp:lastModifiedBy>
  <cp:lastPrinted>2021-12-14T06:51:58Z</cp:lastPrinted>
  <dcterms:created xsi:type="dcterms:W3CDTF">2012-12-13T11:50:40Z</dcterms:created>
  <dcterms:modified xsi:type="dcterms:W3CDTF">2021-12-14T07:32:54Z</dcterms:modified>
</cp:coreProperties>
</file>